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340" windowHeight="60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<sst xmlns="http://schemas.openxmlformats.org/spreadsheetml/2006/main" count="196" uniqueCount="133">
  <si>
    <t>Таблица N Т1</t>
  </si>
  <si>
    <t>Калькуляция расходов, связанных с передачей  и сбытом тепловой энергии, ООО "Энергосервис", на 2010 год</t>
  </si>
  <si>
    <t>тыс.руб.</t>
  </si>
  <si>
    <t xml:space="preserve">№№ п.п. </t>
  </si>
  <si>
    <t xml:space="preserve">Калькуляционные статьи затрат    </t>
  </si>
  <si>
    <t>Расчет теплоснабжающей организации</t>
  </si>
  <si>
    <t>администрация</t>
  </si>
  <si>
    <t>Расчет  Госслужбы</t>
  </si>
  <si>
    <t xml:space="preserve"> 2008 год</t>
  </si>
  <si>
    <t>Базовый период- 2009 год</t>
  </si>
  <si>
    <t>Уд.
вес</t>
  </si>
  <si>
    <t>При-рост к
 тарифу
 2008 г.</t>
  </si>
  <si>
    <t>Период
регулиро-вания - 2010 год</t>
  </si>
  <si>
    <t>При-рост к
 тарифу
 2009 г.</t>
  </si>
  <si>
    <t>2010 г</t>
  </si>
  <si>
    <t xml:space="preserve">Темп 
роста
к 
тарифу
2009г.
</t>
  </si>
  <si>
    <t>2009 г.</t>
  </si>
  <si>
    <t>Уд.
вес,
%</t>
  </si>
  <si>
    <t xml:space="preserve">Темп 
роста 
к 
тарифу 
</t>
  </si>
  <si>
    <t>Период
регули-
рования - 2010 год</t>
  </si>
  <si>
    <t>Темп 
роста к
 оценке
 2009 г.</t>
  </si>
  <si>
    <t>Откло-
нение</t>
  </si>
  <si>
    <t>Предус-мотре-но в тарифе</t>
  </si>
  <si>
    <t>Факт</t>
  </si>
  <si>
    <t>Факт 1 квартала</t>
  </si>
  <si>
    <t>Оценка  за год</t>
  </si>
  <si>
    <t>1.</t>
  </si>
  <si>
    <t>Топливо на технологические цели</t>
  </si>
  <si>
    <t>2.</t>
  </si>
  <si>
    <t>Вода на технологические цели</t>
  </si>
  <si>
    <t>3.</t>
  </si>
  <si>
    <t>Электрическая энергия на технологические нужды</t>
  </si>
  <si>
    <t>4.</t>
  </si>
  <si>
    <t>Покупная тепловая  энергия</t>
  </si>
  <si>
    <t>4.1.</t>
  </si>
  <si>
    <t>тепловая энергия</t>
  </si>
  <si>
    <t>4.2.</t>
  </si>
  <si>
    <t>химочищенная вода</t>
  </si>
  <si>
    <t>5.</t>
  </si>
  <si>
    <t>Основная оплата  труда производственных рабочих</t>
  </si>
  <si>
    <t>6.</t>
  </si>
  <si>
    <t>Дополнительная оплата труда производственных рабочих</t>
  </si>
  <si>
    <t>7.</t>
  </si>
  <si>
    <t>Отчисления на  соц.  нужды  с  оплаты производственных рабочих</t>
  </si>
  <si>
    <t>8.</t>
  </si>
  <si>
    <t>Расходы по содержанию и  эксплуатации оборудования, в том числе:</t>
  </si>
  <si>
    <t>8.1</t>
  </si>
  <si>
    <t>амортизация  производственного оборудования</t>
  </si>
  <si>
    <t>8.2</t>
  </si>
  <si>
    <t>отчисления в ремонтный фонд</t>
  </si>
  <si>
    <t>8.3</t>
  </si>
  <si>
    <t>другие  расходы   по     содержанию и эксплуатации оборудования</t>
  </si>
  <si>
    <t>9.</t>
  </si>
  <si>
    <t>Расходы по подготовке и освоению производства (пусковые работы)(ремонт и техобслуживание),в т.ч.</t>
  </si>
  <si>
    <t>9.1.</t>
  </si>
  <si>
    <t>текущий ремонт</t>
  </si>
  <si>
    <t>9.2.</t>
  </si>
  <si>
    <t>капитальный ремонт</t>
  </si>
  <si>
    <t>10.</t>
  </si>
  <si>
    <t>Цеховые расходы</t>
  </si>
  <si>
    <t>11.</t>
  </si>
  <si>
    <t>Общехозяйственные расходы,  всего том числе:</t>
  </si>
  <si>
    <t>11.1.</t>
  </si>
  <si>
    <t>Средства на страхование</t>
  </si>
  <si>
    <t>11.2</t>
  </si>
  <si>
    <t>Плата за предельно допустимые выбросы (сбросы) 
загрязняющих веществ</t>
  </si>
  <si>
    <t>11.3</t>
  </si>
  <si>
    <t>Отчисления в ремонтный фонд в  случае его формирования</t>
  </si>
  <si>
    <t>11.4</t>
  </si>
  <si>
    <t>Непроизводственные расходы (налоги и другие обязательные платежи и  сборы), всего, в т.ч.:</t>
  </si>
  <si>
    <t>- налог на землю и т.д.</t>
  </si>
  <si>
    <t>11.5</t>
  </si>
  <si>
    <t>Другие    затраты,       относимые на себестоимость продукции всего, в том числе:</t>
  </si>
  <si>
    <t>11.5.1</t>
  </si>
  <si>
    <t>Арендная плата</t>
  </si>
  <si>
    <t>Недополученный по независящим причинам доход</t>
  </si>
  <si>
    <t>13.</t>
  </si>
  <si>
    <t>Избыток   средств,  полученнный в предыдущем периоде регулирования</t>
  </si>
  <si>
    <t>14.</t>
  </si>
  <si>
    <t>Итого производственные расходы</t>
  </si>
  <si>
    <t>15.</t>
  </si>
  <si>
    <t>Полезный     отпуск     теплоэнергии, тыс.Гкал</t>
  </si>
  <si>
    <t>16.</t>
  </si>
  <si>
    <t>Себестоимость 1 Гкал, руб/Гкал</t>
  </si>
  <si>
    <t>17.</t>
  </si>
  <si>
    <t>Прибыль (налог с дохода 6%)</t>
  </si>
  <si>
    <t>18.</t>
  </si>
  <si>
    <t>Рентабельность , в %</t>
  </si>
  <si>
    <t>19.</t>
  </si>
  <si>
    <t>Необходимая валовая выручка</t>
  </si>
  <si>
    <t>20.</t>
  </si>
  <si>
    <t>Средний тариф, руб./Гкал., без доп.предъявления НДС</t>
  </si>
  <si>
    <t>21.</t>
  </si>
  <si>
    <t>НВВ расчетная</t>
  </si>
  <si>
    <t>22.</t>
  </si>
  <si>
    <t>Средняя заработная плата производственных рабочих</t>
  </si>
  <si>
    <t>Таблица № 2</t>
  </si>
  <si>
    <t>Расчет полезного отпуска тепловой энергии  теплоснабжающей организации</t>
  </si>
  <si>
    <t>по ООО "Энегосервис" г Новочебоксарск</t>
  </si>
  <si>
    <t>тыс.Гкал</t>
  </si>
  <si>
    <t>№№ п/п</t>
  </si>
  <si>
    <t>Базовый период - 2009 год</t>
  </si>
  <si>
    <t>Период регулирования - 2010 год</t>
  </si>
  <si>
    <t xml:space="preserve">Предус-мотрено  в тарифе </t>
  </si>
  <si>
    <t xml:space="preserve">Факт </t>
  </si>
  <si>
    <t>Откло-нение     (гр.3-гр.4)</t>
  </si>
  <si>
    <t xml:space="preserve">Оценка за год </t>
  </si>
  <si>
    <t>Расчет ООО</t>
  </si>
  <si>
    <t>Расчет Госслуж-бы</t>
  </si>
  <si>
    <t>Выработка теплоэнергии в котельных</t>
  </si>
  <si>
    <t xml:space="preserve">Всего, </t>
  </si>
  <si>
    <t>в том числе:</t>
  </si>
  <si>
    <t>горячая вода</t>
  </si>
  <si>
    <t>острый и редуцированный пар</t>
  </si>
  <si>
    <t>отборный пар давлением:</t>
  </si>
  <si>
    <r>
      <t>1,2 до 2,5 кг/см</t>
    </r>
    <r>
      <rPr>
        <vertAlign val="superscript"/>
        <sz val="10"/>
        <rFont val="Arial CYR"/>
        <family val="2"/>
      </rPr>
      <t xml:space="preserve">2 </t>
    </r>
    <r>
      <rPr>
        <sz val="10"/>
        <rFont val="Arial Cyr"/>
        <family val="0"/>
      </rPr>
      <t>и т.д.</t>
    </r>
  </si>
  <si>
    <t>и т.д.</t>
  </si>
  <si>
    <t xml:space="preserve">Использовано на собственные (технологические) нужды котельной </t>
  </si>
  <si>
    <t>То  же  в % (стр.2/стр.1)</t>
  </si>
  <si>
    <t>Отпуск теплоэнергии  от котельных (стр1. - стр.2)</t>
  </si>
  <si>
    <t>Всего, в том числе:</t>
  </si>
  <si>
    <t>Покупная теплоэнергия</t>
  </si>
  <si>
    <t>1 поставщик;</t>
  </si>
  <si>
    <t>2 поставщик и т.д.</t>
  </si>
  <si>
    <t>Отпуск теплоэнергии   в сеть (стр.4 + стр.5)</t>
  </si>
  <si>
    <t>Потери теплоэнергии в тепловых сетях</t>
  </si>
  <si>
    <t>7.1.</t>
  </si>
  <si>
    <t xml:space="preserve">- через изоляцию   </t>
  </si>
  <si>
    <t>7.2.</t>
  </si>
  <si>
    <t xml:space="preserve">- потерями теплоносителя    </t>
  </si>
  <si>
    <r>
      <t xml:space="preserve">То  же  в % к отпуску в сеть </t>
    </r>
    <r>
      <rPr>
        <b/>
        <sz val="8"/>
        <rFont val="Arial Cyr"/>
        <family val="0"/>
      </rPr>
      <t>(стр.7/стр.6)</t>
    </r>
  </si>
  <si>
    <r>
      <t xml:space="preserve">Полезный   отпуск  теплоэнергии  </t>
    </r>
    <r>
      <rPr>
        <b/>
        <sz val="8"/>
        <rFont val="Arial Cyr"/>
        <family val="0"/>
      </rPr>
      <t>(стр.6-стр.7)</t>
    </r>
  </si>
  <si>
    <t>Всего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</si>
</sst>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"/>
    <numFmt numFmtId="167" formatCode="0.0000"/>
  </numFmts>
  <fonts count="23">
    <font>
      <sz val="10"/>
      <name val="Times New Roman"/>
      <family val="0"/>
    </font>
    <font>
      <sz val="10"/>
      <name val="Helv"/>
      <family val="0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name val="Arial Cyr"/>
      <family val="0"/>
    </font>
    <font>
      <i/>
      <sz val="8"/>
      <name val="Arial"/>
      <family val="2"/>
    </font>
    <font>
      <sz val="8"/>
      <color indexed="17"/>
      <name val="Arial Cyr"/>
      <family val="2"/>
    </font>
    <font>
      <sz val="7.5"/>
      <name val="Arial Cyr"/>
      <family val="2"/>
    </font>
    <font>
      <sz val="8"/>
      <color indexed="12"/>
      <name val="Arial Cyr"/>
      <family val="2"/>
    </font>
    <font>
      <b/>
      <sz val="9"/>
      <name val="Arial Cyr"/>
      <family val="0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11"/>
      <name val="Arial Cyr"/>
      <family val="0"/>
    </font>
    <font>
      <vertAlign val="superscript"/>
      <sz val="10"/>
      <name val="Arial CYR"/>
      <family val="2"/>
    </font>
    <font>
      <b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15" applyFont="1" applyBorder="1" applyAlignment="1">
      <alignment horizontal="right"/>
    </xf>
    <xf numFmtId="0" fontId="5" fillId="0" borderId="0" xfId="15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" fillId="0" borderId="5" xfId="0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1" fillId="0" borderId="1" xfId="0" applyBorder="1" applyAlignment="1">
      <alignment/>
    </xf>
    <xf numFmtId="9" fontId="1" fillId="0" borderId="1" xfId="0" applyNumberFormat="1" applyBorder="1" applyAlignment="1">
      <alignment/>
    </xf>
    <xf numFmtId="9" fontId="0" fillId="0" borderId="1" xfId="18" applyFill="1" applyBorder="1" applyAlignment="1">
      <alignment/>
    </xf>
    <xf numFmtId="0" fontId="0" fillId="2" borderId="1" xfId="0" applyFont="1" applyFill="1" applyBorder="1" applyAlignment="1">
      <alignment horizontal="center"/>
    </xf>
    <xf numFmtId="9" fontId="0" fillId="2" borderId="1" xfId="18" applyFill="1" applyBorder="1" applyAlignment="1">
      <alignment/>
    </xf>
    <xf numFmtId="164" fontId="1" fillId="0" borderId="1" xfId="18" applyNumberFormat="1" applyBorder="1" applyAlignment="1">
      <alignment/>
    </xf>
    <xf numFmtId="49" fontId="10" fillId="0" borderId="1" xfId="0" applyNumberFormat="1" applyFont="1" applyBorder="1" applyAlignment="1">
      <alignment vertical="top" wrapText="1"/>
    </xf>
    <xf numFmtId="2" fontId="1" fillId="0" borderId="1" xfId="0" applyNumberFormat="1" applyBorder="1" applyAlignment="1">
      <alignment/>
    </xf>
    <xf numFmtId="0" fontId="1" fillId="0" borderId="1" xfId="0" applyFill="1" applyBorder="1" applyAlignment="1">
      <alignment/>
    </xf>
    <xf numFmtId="9" fontId="1" fillId="0" borderId="1" xfId="0" applyNumberFormat="1" applyFill="1" applyBorder="1" applyAlignment="1">
      <alignment/>
    </xf>
    <xf numFmtId="165" fontId="1" fillId="0" borderId="1" xfId="0" applyNumberFormat="1" applyBorder="1" applyAlignment="1">
      <alignment/>
    </xf>
    <xf numFmtId="49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vertical="top" wrapText="1"/>
    </xf>
    <xf numFmtId="16" fontId="10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>
      <alignment/>
    </xf>
    <xf numFmtId="49" fontId="15" fillId="0" borderId="1" xfId="0" applyNumberFormat="1" applyFont="1" applyBorder="1" applyAlignment="1">
      <alignment vertical="top" wrapText="1"/>
    </xf>
    <xf numFmtId="2" fontId="16" fillId="2" borderId="1" xfId="0" applyNumberFormat="1" applyFont="1" applyFill="1" applyBorder="1" applyAlignment="1">
      <alignment/>
    </xf>
    <xf numFmtId="166" fontId="1" fillId="0" borderId="1" xfId="0" applyNumberFormat="1" applyBorder="1" applyAlignment="1">
      <alignment/>
    </xf>
    <xf numFmtId="0" fontId="1" fillId="2" borderId="1" xfId="0" applyFill="1" applyBorder="1" applyAlignment="1">
      <alignment/>
    </xf>
    <xf numFmtId="2" fontId="17" fillId="2" borderId="1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18" applyNumberFormat="1" applyBorder="1" applyAlignment="1">
      <alignment/>
    </xf>
    <xf numFmtId="9" fontId="0" fillId="2" borderId="1" xfId="18" applyFont="1" applyFill="1" applyBorder="1" applyAlignment="1">
      <alignment/>
    </xf>
    <xf numFmtId="165" fontId="1" fillId="0" borderId="1" xfId="0" applyNumberFormat="1" applyFont="1" applyBorder="1" applyAlignment="1">
      <alignment/>
    </xf>
    <xf numFmtId="2" fontId="18" fillId="2" borderId="1" xfId="0" applyNumberFormat="1" applyFont="1" applyFill="1" applyBorder="1" applyAlignment="1">
      <alignment/>
    </xf>
    <xf numFmtId="2" fontId="0" fillId="0" borderId="1" xfId="0" applyNumberFormat="1" applyBorder="1" applyAlignment="1">
      <alignment/>
    </xf>
    <xf numFmtId="2" fontId="1" fillId="2" borderId="1" xfId="0" applyNumberFormat="1" applyFill="1" applyBorder="1" applyAlignment="1">
      <alignment/>
    </xf>
    <xf numFmtId="0" fontId="19" fillId="0" borderId="1" xfId="0" applyFont="1" applyFill="1" applyBorder="1" applyAlignment="1">
      <alignment/>
    </xf>
    <xf numFmtId="167" fontId="1" fillId="0" borderId="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49" fontId="1" fillId="0" borderId="0" xfId="0" applyNumberFormat="1" applyAlignment="1">
      <alignment vertical="center"/>
    </xf>
    <xf numFmtId="2" fontId="1" fillId="0" borderId="0" xfId="0" applyNumberFormat="1" applyAlignment="1">
      <alignment/>
    </xf>
    <xf numFmtId="0" fontId="1" fillId="0" borderId="0" xfId="0" applyAlignment="1">
      <alignment vertical="center"/>
    </xf>
    <xf numFmtId="0" fontId="1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" fillId="0" borderId="0" xfId="0" applyBorder="1" applyAlignment="1">
      <alignment horizontal="right"/>
    </xf>
    <xf numFmtId="0" fontId="1" fillId="0" borderId="11" xfId="0" applyBorder="1" applyAlignment="1">
      <alignment horizontal="center" vertical="center" wrapText="1"/>
    </xf>
    <xf numFmtId="0" fontId="1" fillId="0" borderId="12" xfId="0" applyBorder="1" applyAlignment="1">
      <alignment horizontal="center" vertical="center"/>
    </xf>
    <xf numFmtId="0" fontId="1" fillId="0" borderId="13" xfId="0" applyBorder="1" applyAlignment="1">
      <alignment horizontal="center" vertical="center" wrapText="1"/>
    </xf>
    <xf numFmtId="0" fontId="1" fillId="0" borderId="14" xfId="0" applyBorder="1" applyAlignment="1">
      <alignment horizontal="center" vertical="center" wrapText="1"/>
    </xf>
    <xf numFmtId="0" fontId="1" fillId="0" borderId="15" xfId="0" applyBorder="1" applyAlignment="1">
      <alignment horizontal="center" vertical="center" wrapText="1"/>
    </xf>
    <xf numFmtId="0" fontId="1" fillId="0" borderId="16" xfId="0" applyBorder="1" applyAlignment="1">
      <alignment horizontal="center" vertical="center" wrapText="1"/>
    </xf>
    <xf numFmtId="0" fontId="1" fillId="0" borderId="17" xfId="0" applyBorder="1" applyAlignment="1">
      <alignment horizontal="center" vertical="center" wrapText="1"/>
    </xf>
    <xf numFmtId="0" fontId="1" fillId="0" borderId="1" xfId="0" applyBorder="1" applyAlignment="1">
      <alignment horizontal="center" vertical="center" wrapText="1"/>
    </xf>
    <xf numFmtId="0" fontId="1" fillId="0" borderId="18" xfId="0" applyBorder="1" applyAlignment="1">
      <alignment horizontal="center" vertical="center" wrapText="1"/>
    </xf>
    <xf numFmtId="0" fontId="1" fillId="0" borderId="19" xfId="0" applyBorder="1" applyAlignment="1">
      <alignment horizontal="center" vertical="center"/>
    </xf>
    <xf numFmtId="0" fontId="1" fillId="0" borderId="19" xfId="0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21" xfId="0" applyBorder="1" applyAlignment="1">
      <alignment horizontal="center" vertical="center" wrapText="1"/>
    </xf>
    <xf numFmtId="0" fontId="1" fillId="0" borderId="22" xfId="0" applyBorder="1" applyAlignment="1">
      <alignment horizontal="center" vertical="center" wrapText="1"/>
    </xf>
    <xf numFmtId="0" fontId="1" fillId="0" borderId="23" xfId="0" applyBorder="1" applyAlignment="1">
      <alignment horizontal="center" vertical="center" wrapText="1"/>
    </xf>
    <xf numFmtId="0" fontId="1" fillId="0" borderId="1" xfId="0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2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24" xfId="0" applyBorder="1" applyAlignment="1">
      <alignment horizontal="center" vertical="top" wrapText="1"/>
    </xf>
    <xf numFmtId="0" fontId="1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" fillId="0" borderId="26" xfId="0" applyBorder="1" applyAlignment="1">
      <alignment horizontal="center" vertical="top" wrapText="1"/>
    </xf>
    <xf numFmtId="0" fontId="1" fillId="0" borderId="6" xfId="0" applyBorder="1" applyAlignment="1">
      <alignment horizontal="left" vertical="center" wrapText="1"/>
    </xf>
    <xf numFmtId="0" fontId="5" fillId="0" borderId="6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27" xfId="0" applyFont="1" applyBorder="1" applyAlignment="1">
      <alignment/>
    </xf>
    <xf numFmtId="0" fontId="18" fillId="0" borderId="29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31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2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32" xfId="0" applyFont="1" applyBorder="1" applyAlignment="1">
      <alignment wrapText="1"/>
    </xf>
    <xf numFmtId="0" fontId="5" fillId="0" borderId="24" xfId="0" applyFont="1" applyBorder="1" applyAlignment="1">
      <alignment/>
    </xf>
    <xf numFmtId="0" fontId="18" fillId="0" borderId="24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/>
    </xf>
    <xf numFmtId="49" fontId="5" fillId="0" borderId="32" xfId="0" applyNumberFormat="1" applyFont="1" applyBorder="1" applyAlignment="1">
      <alignment/>
    </xf>
    <xf numFmtId="49" fontId="18" fillId="0" borderId="1" xfId="0" applyNumberFormat="1" applyFont="1" applyBorder="1" applyAlignment="1">
      <alignment horizontal="left" vertical="center" wrapText="1"/>
    </xf>
    <xf numFmtId="0" fontId="1" fillId="0" borderId="26" xfId="0" applyBorder="1" applyAlignment="1">
      <alignment horizontal="center" vertical="top" wrapText="1"/>
    </xf>
    <xf numFmtId="0" fontId="1" fillId="0" borderId="6" xfId="0" applyBorder="1" applyAlignment="1">
      <alignment horizontal="left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34" xfId="0" applyBorder="1" applyAlignment="1">
      <alignment horizontal="center" vertical="top" wrapText="1"/>
    </xf>
    <xf numFmtId="0" fontId="1" fillId="0" borderId="8" xfId="0" applyBorder="1" applyAlignment="1">
      <alignment horizontal="left"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49" fontId="18" fillId="0" borderId="1" xfId="0" applyNumberFormat="1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top" wrapText="1"/>
    </xf>
    <xf numFmtId="2" fontId="5" fillId="0" borderId="32" xfId="0" applyNumberFormat="1" applyFont="1" applyBorder="1" applyAlignment="1">
      <alignment horizontal="center" vertical="top" wrapText="1"/>
    </xf>
    <xf numFmtId="165" fontId="5" fillId="0" borderId="25" xfId="0" applyNumberFormat="1" applyFont="1" applyBorder="1" applyAlignment="1">
      <alignment horizontal="center" vertical="top" wrapText="1"/>
    </xf>
    <xf numFmtId="165" fontId="5" fillId="0" borderId="24" xfId="0" applyNumberFormat="1" applyFont="1" applyBorder="1" applyAlignment="1">
      <alignment horizontal="center" vertical="top" wrapText="1"/>
    </xf>
    <xf numFmtId="165" fontId="5" fillId="0" borderId="2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wrapText="1"/>
    </xf>
    <xf numFmtId="165" fontId="5" fillId="0" borderId="32" xfId="0" applyNumberFormat="1" applyFont="1" applyBorder="1" applyAlignment="1">
      <alignment horizontal="center" vertical="top" wrapText="1"/>
    </xf>
    <xf numFmtId="165" fontId="5" fillId="0" borderId="25" xfId="0" applyNumberFormat="1" applyFont="1" applyBorder="1" applyAlignment="1">
      <alignment horizontal="center"/>
    </xf>
    <xf numFmtId="165" fontId="5" fillId="0" borderId="38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/>
    </xf>
    <xf numFmtId="165" fontId="5" fillId="0" borderId="32" xfId="0" applyNumberFormat="1" applyFont="1" applyBorder="1" applyAlignment="1">
      <alignment/>
    </xf>
    <xf numFmtId="165" fontId="5" fillId="0" borderId="25" xfId="0" applyNumberFormat="1" applyFont="1" applyBorder="1" applyAlignment="1">
      <alignment/>
    </xf>
    <xf numFmtId="165" fontId="5" fillId="0" borderId="24" xfId="0" applyNumberFormat="1" applyFont="1" applyBorder="1" applyAlignment="1">
      <alignment/>
    </xf>
    <xf numFmtId="165" fontId="5" fillId="0" borderId="2" xfId="0" applyNumberFormat="1" applyFont="1" applyBorder="1" applyAlignment="1">
      <alignment/>
    </xf>
    <xf numFmtId="49" fontId="1" fillId="0" borderId="1" xfId="0" applyNumberFormat="1" applyBorder="1" applyAlignment="1">
      <alignment horizontal="left" vertical="center"/>
    </xf>
    <xf numFmtId="165" fontId="5" fillId="0" borderId="1" xfId="0" applyNumberFormat="1" applyFont="1" applyBorder="1" applyAlignment="1">
      <alignment wrapText="1"/>
    </xf>
    <xf numFmtId="165" fontId="5" fillId="0" borderId="32" xfId="0" applyNumberFormat="1" applyFont="1" applyBorder="1" applyAlignment="1">
      <alignment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32" xfId="0" applyNumberFormat="1" applyFont="1" applyBorder="1" applyAlignment="1">
      <alignment horizontal="center" vertical="center" wrapText="1"/>
    </xf>
    <xf numFmtId="165" fontId="5" fillId="0" borderId="25" xfId="0" applyNumberFormat="1" applyFont="1" applyBorder="1" applyAlignment="1">
      <alignment horizontal="center" vertical="center" wrapText="1"/>
    </xf>
    <xf numFmtId="165" fontId="5" fillId="0" borderId="24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wrapText="1"/>
    </xf>
    <xf numFmtId="2" fontId="5" fillId="0" borderId="32" xfId="0" applyNumberFormat="1" applyFont="1" applyBorder="1" applyAlignment="1">
      <alignment wrapText="1"/>
    </xf>
    <xf numFmtId="2" fontId="5" fillId="0" borderId="25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2" fontId="5" fillId="0" borderId="25" xfId="0" applyNumberFormat="1" applyFont="1" applyBorder="1" applyAlignment="1">
      <alignment horizontal="center" vertical="top" wrapText="1"/>
    </xf>
    <xf numFmtId="2" fontId="5" fillId="0" borderId="24" xfId="0" applyNumberFormat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0" fontId="1" fillId="0" borderId="1" xfId="0" applyBorder="1" applyAlignment="1">
      <alignment horizontal="left" vertical="center"/>
    </xf>
    <xf numFmtId="2" fontId="5" fillId="0" borderId="32" xfId="0" applyNumberFormat="1" applyFont="1" applyBorder="1" applyAlignment="1">
      <alignment/>
    </xf>
    <xf numFmtId="2" fontId="5" fillId="0" borderId="1" xfId="0" applyNumberFormat="1" applyFont="1" applyBorder="1" applyAlignment="1">
      <alignment horizontal="left" vertical="center"/>
    </xf>
    <xf numFmtId="2" fontId="5" fillId="0" borderId="32" xfId="0" applyNumberFormat="1" applyFont="1" applyBorder="1" applyAlignment="1">
      <alignment horizontal="left" vertical="center"/>
    </xf>
    <xf numFmtId="0" fontId="18" fillId="0" borderId="26" xfId="0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left" vertical="center" wrapText="1"/>
    </xf>
    <xf numFmtId="2" fontId="5" fillId="0" borderId="6" xfId="0" applyNumberFormat="1" applyFont="1" applyBorder="1" applyAlignment="1">
      <alignment vertical="top" wrapText="1"/>
    </xf>
    <xf numFmtId="2" fontId="5" fillId="0" borderId="33" xfId="0" applyNumberFormat="1" applyFont="1" applyBorder="1" applyAlignment="1">
      <alignment vertical="top" wrapText="1"/>
    </xf>
    <xf numFmtId="2" fontId="5" fillId="0" borderId="28" xfId="0" applyNumberFormat="1" applyFont="1" applyBorder="1" applyAlignment="1">
      <alignment/>
    </xf>
    <xf numFmtId="2" fontId="5" fillId="0" borderId="26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2" fontId="5" fillId="0" borderId="6" xfId="0" applyNumberFormat="1" applyFont="1" applyBorder="1" applyAlignment="1">
      <alignment horizontal="center" vertical="top" wrapText="1"/>
    </xf>
    <xf numFmtId="2" fontId="5" fillId="0" borderId="33" xfId="0" applyNumberFormat="1" applyFont="1" applyBorder="1" applyAlignment="1">
      <alignment horizontal="center" vertical="top" wrapText="1"/>
    </xf>
    <xf numFmtId="2" fontId="5" fillId="0" borderId="28" xfId="0" applyNumberFormat="1" applyFont="1" applyBorder="1" applyAlignment="1">
      <alignment horizontal="center" vertical="top" wrapText="1"/>
    </xf>
    <xf numFmtId="2" fontId="5" fillId="0" borderId="26" xfId="0" applyNumberFormat="1" applyFont="1" applyBorder="1" applyAlignment="1">
      <alignment horizontal="center" vertical="top" wrapText="1"/>
    </xf>
    <xf numFmtId="2" fontId="5" fillId="0" borderId="27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2" fontId="5" fillId="0" borderId="8" xfId="0" applyNumberFormat="1" applyFont="1" applyBorder="1" applyAlignment="1">
      <alignment horizontal="center" vertical="top" wrapText="1"/>
    </xf>
    <xf numFmtId="2" fontId="5" fillId="0" borderId="35" xfId="0" applyNumberFormat="1" applyFont="1" applyBorder="1" applyAlignment="1">
      <alignment horizontal="center" vertical="top" wrapText="1"/>
    </xf>
    <xf numFmtId="2" fontId="5" fillId="0" borderId="36" xfId="0" applyNumberFormat="1" applyFont="1" applyBorder="1" applyAlignment="1">
      <alignment horizontal="center" vertical="top" wrapText="1"/>
    </xf>
    <xf numFmtId="2" fontId="5" fillId="0" borderId="34" xfId="0" applyNumberFormat="1" applyFont="1" applyBorder="1" applyAlignment="1">
      <alignment horizontal="center" vertical="top" wrapText="1"/>
    </xf>
    <xf numFmtId="2" fontId="5" fillId="0" borderId="37" xfId="0" applyNumberFormat="1" applyFont="1" applyBorder="1" applyAlignment="1">
      <alignment horizontal="center" vertical="top" wrapText="1"/>
    </xf>
    <xf numFmtId="0" fontId="1" fillId="0" borderId="34" xfId="0" applyBorder="1" applyAlignment="1">
      <alignment horizontal="center" vertical="top" wrapText="1"/>
    </xf>
    <xf numFmtId="0" fontId="1" fillId="0" borderId="8" xfId="0" applyBorder="1" applyAlignment="1">
      <alignment horizontal="left" vertical="center" wrapText="1"/>
    </xf>
    <xf numFmtId="2" fontId="5" fillId="0" borderId="8" xfId="0" applyNumberFormat="1" applyFont="1" applyBorder="1" applyAlignment="1">
      <alignment vertical="top" wrapText="1"/>
    </xf>
    <xf numFmtId="2" fontId="5" fillId="0" borderId="35" xfId="0" applyNumberFormat="1" applyFont="1" applyBorder="1" applyAlignment="1">
      <alignment vertical="top" wrapText="1"/>
    </xf>
    <xf numFmtId="2" fontId="5" fillId="0" borderId="36" xfId="0" applyNumberFormat="1" applyFont="1" applyBorder="1" applyAlignment="1">
      <alignment/>
    </xf>
    <xf numFmtId="2" fontId="5" fillId="0" borderId="34" xfId="0" applyNumberFormat="1" applyFont="1" applyBorder="1" applyAlignment="1">
      <alignment/>
    </xf>
    <xf numFmtId="2" fontId="5" fillId="0" borderId="37" xfId="0" applyNumberFormat="1" applyFont="1" applyBorder="1" applyAlignment="1">
      <alignment/>
    </xf>
    <xf numFmtId="2" fontId="5" fillId="0" borderId="1" xfId="0" applyNumberFormat="1" applyFont="1" applyBorder="1" applyAlignment="1">
      <alignment vertical="top" wrapText="1"/>
    </xf>
    <xf numFmtId="2" fontId="5" fillId="0" borderId="32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32" xfId="0" applyNumberFormat="1" applyFont="1" applyBorder="1" applyAlignment="1">
      <alignment vertical="top" wrapText="1"/>
    </xf>
    <xf numFmtId="0" fontId="1" fillId="0" borderId="24" xfId="0" applyBorder="1" applyAlignment="1">
      <alignment/>
    </xf>
    <xf numFmtId="2" fontId="5" fillId="0" borderId="1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165" fontId="5" fillId="0" borderId="25" xfId="0" applyNumberFormat="1" applyFont="1" applyBorder="1" applyAlignment="1">
      <alignment horizontal="center" vertical="center"/>
    </xf>
    <xf numFmtId="165" fontId="5" fillId="0" borderId="24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/>
    </xf>
    <xf numFmtId="165" fontId="5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39" xfId="0" applyBorder="1" applyAlignment="1">
      <alignment/>
    </xf>
    <xf numFmtId="0" fontId="1" fillId="0" borderId="19" xfId="0" applyBorder="1" applyAlignment="1">
      <alignment horizontal="left" vertical="center" wrapText="1"/>
    </xf>
    <xf numFmtId="0" fontId="5" fillId="0" borderId="19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20" xfId="0" applyFont="1" applyBorder="1" applyAlignment="1">
      <alignment/>
    </xf>
    <xf numFmtId="0" fontId="1" fillId="0" borderId="42" xfId="0" applyBorder="1" applyAlignment="1">
      <alignment/>
    </xf>
    <xf numFmtId="0" fontId="1" fillId="0" borderId="42" xfId="0" applyBorder="1" applyAlignment="1">
      <alignment wrapText="1"/>
    </xf>
    <xf numFmtId="0" fontId="1" fillId="0" borderId="0" xfId="0" applyBorder="1" applyAlignment="1">
      <alignment/>
    </xf>
    <xf numFmtId="0" fontId="1" fillId="0" borderId="0" xfId="0" applyBorder="1" applyAlignment="1">
      <alignment wrapText="1"/>
    </xf>
    <xf numFmtId="0" fontId="18" fillId="0" borderId="0" xfId="0" applyFon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rif11.CAP.000\&#1052;&#1086;&#1080;%20&#1076;&#1086;&#1082;&#1091;&#1084;&#1077;&#1085;&#1090;&#1099;\&#1058;&#1072;&#1088;&#1080;&#1092;&#1085;&#1072;&#1103;%20&#1082;&#1086;&#1084;&#1087;.&#1085;&#1072;%202010-2011%20&#1075;&#1086;&#1076;\&#1056;&#1072;&#1089;&#1095;&#1077;&#1090;%20&#1090;&#1072;&#1088;&#1080;&#1092;&#1072;%20&#1085;&#1072;%202010%20&#1075;&#1086;&#1076;\&#1053;&#1086;&#1074;&#1086;&#1095;&#1077;&#1073;&#1086;&#1082;&#1072;&#1088;&#1089;&#1082;\&#1069;&#1053;&#1077;&#1088;&#1075;&#1086;&#1089;&#1077;&#1088;&#1074;&#1080;&#1089;\&#1050;&#1086;&#1087;&#1080;&#1103;%20&#1056;&#1072;&#1089;&#1095;&#1077;&#1090;%20&#1043;&#1086;&#1089;&#1089;&#1083;&#1091;&#1078;&#1073;&#1099;-%20&#1054;&#1054;&#1054;%20&#1069;&#1085;&#1077;&#1088;&#1075;&#1086;&#1089;&#1077;&#1088;&#1074;&#1080;&#1089;-%20&#1056;&#1072;&#1089;&#1095;&#1077;&#1090;&#1085;&#1099;&#1077;%20&#1090;&#1072;&#1073;&#1083;&#1080;&#1094;&#1099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СТ2"/>
      <sheetName val="ФСТ1"/>
      <sheetName val="Кальк."/>
      <sheetName val="Т 2"/>
      <sheetName val="Т2.1"/>
      <sheetName val="Т3"/>
      <sheetName val="Топливо"/>
      <sheetName val="Т4"/>
      <sheetName val="вода"/>
      <sheetName val="Вып.дох."/>
      <sheetName val="Т6"/>
      <sheetName val="э.энергия(2)"/>
      <sheetName val="э.энергия"/>
      <sheetName val="Т7"/>
      <sheetName val="Т8"/>
      <sheetName val="Т.8.1."/>
      <sheetName val="Т.8.2."/>
      <sheetName val="Т9"/>
      <sheetName val="Т9(1)"/>
      <sheetName val="Т9.2"/>
      <sheetName val="Т10"/>
      <sheetName val="Т10.1"/>
      <sheetName val="Т10.2"/>
      <sheetName val="Т11"/>
      <sheetName val="Т11.1"/>
      <sheetName val="Т.12"/>
      <sheetName val="Т13"/>
      <sheetName val="Т14"/>
      <sheetName val="Приложение к Т12 и Т13"/>
      <sheetName val="котлы"/>
    </sheetNames>
    <sheetDataSet>
      <sheetData sheetId="3">
        <row r="72">
          <cell r="J72">
            <v>2</v>
          </cell>
        </row>
      </sheetData>
      <sheetData sheetId="10">
        <row r="36">
          <cell r="J36">
            <v>1672.28</v>
          </cell>
        </row>
        <row r="37">
          <cell r="J37">
            <v>23.03</v>
          </cell>
        </row>
        <row r="45">
          <cell r="J45">
            <v>1188.52</v>
          </cell>
        </row>
        <row r="46">
          <cell r="J46">
            <v>21.47</v>
          </cell>
        </row>
      </sheetData>
      <sheetData sheetId="12">
        <row r="9">
          <cell r="G9">
            <v>2.41</v>
          </cell>
        </row>
        <row r="10">
          <cell r="G10">
            <v>3.41</v>
          </cell>
        </row>
        <row r="11">
          <cell r="G11">
            <v>1.93</v>
          </cell>
        </row>
        <row r="22">
          <cell r="D22">
            <v>18.34</v>
          </cell>
          <cell r="G22">
            <v>19.35</v>
          </cell>
        </row>
        <row r="33">
          <cell r="E33">
            <v>506</v>
          </cell>
          <cell r="G33">
            <v>310.64</v>
          </cell>
        </row>
        <row r="34">
          <cell r="E34">
            <v>426</v>
          </cell>
          <cell r="G34">
            <v>261.53</v>
          </cell>
        </row>
        <row r="35">
          <cell r="E35">
            <v>244</v>
          </cell>
          <cell r="G35">
            <v>149.79</v>
          </cell>
        </row>
        <row r="46">
          <cell r="B46">
            <v>2115</v>
          </cell>
          <cell r="E46">
            <v>2010</v>
          </cell>
          <cell r="H46">
            <v>2270</v>
          </cell>
        </row>
        <row r="47">
          <cell r="D47">
            <v>1134.09</v>
          </cell>
          <cell r="G47">
            <v>1253.31</v>
          </cell>
        </row>
      </sheetData>
      <sheetData sheetId="16">
        <row r="23">
          <cell r="E23">
            <v>4740</v>
          </cell>
          <cell r="H23">
            <v>5230</v>
          </cell>
          <cell r="I23">
            <v>5230</v>
          </cell>
        </row>
      </sheetData>
      <sheetData sheetId="17">
        <row r="11">
          <cell r="C11">
            <v>62.3</v>
          </cell>
          <cell r="D11">
            <v>72</v>
          </cell>
          <cell r="E11">
            <v>72</v>
          </cell>
        </row>
      </sheetData>
      <sheetData sheetId="25">
        <row r="11">
          <cell r="D11">
            <v>195.72</v>
          </cell>
          <cell r="E11">
            <v>49</v>
          </cell>
          <cell r="F11">
            <v>195.7</v>
          </cell>
          <cell r="G11">
            <v>216</v>
          </cell>
          <cell r="H11">
            <v>215.96</v>
          </cell>
        </row>
      </sheetData>
      <sheetData sheetId="26">
        <row r="8">
          <cell r="C8">
            <v>285.3</v>
          </cell>
          <cell r="E8">
            <v>53.2</v>
          </cell>
          <cell r="F8">
            <v>219.1</v>
          </cell>
          <cell r="G8">
            <v>243</v>
          </cell>
          <cell r="H8">
            <v>251.15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workbookViewId="0" topLeftCell="D26">
      <selection activeCell="T32" sqref="T32"/>
    </sheetView>
  </sheetViews>
  <sheetFormatPr defaultColWidth="9.33203125" defaultRowHeight="12.75"/>
  <cols>
    <col min="1" max="1" width="5.33203125" style="1" customWidth="1"/>
    <col min="2" max="2" width="51.66015625" style="1" customWidth="1"/>
    <col min="3" max="3" width="9" style="1" customWidth="1"/>
    <col min="4" max="4" width="9.5" style="1" customWidth="1"/>
    <col min="5" max="5" width="9.16015625" style="1" customWidth="1"/>
    <col min="6" max="6" width="9.5" style="1" customWidth="1"/>
    <col min="7" max="7" width="9" style="1" customWidth="1"/>
    <col min="8" max="8" width="7" style="1" customWidth="1"/>
    <col min="9" max="9" width="7.83203125" style="1" customWidth="1"/>
    <col min="10" max="10" width="12.83203125" style="1" bestFit="1" customWidth="1"/>
    <col min="11" max="11" width="7.16015625" style="1" customWidth="1"/>
    <col min="12" max="12" width="9.33203125" style="1" customWidth="1"/>
    <col min="13" max="13" width="11" style="1" hidden="1" customWidth="1"/>
    <col min="14" max="14" width="6.66015625" style="1" hidden="1" customWidth="1"/>
    <col min="15" max="15" width="0.4921875" style="1" hidden="1" customWidth="1"/>
    <col min="16" max="16" width="5.5" style="1" hidden="1" customWidth="1"/>
    <col min="17" max="17" width="7.66015625" style="1" hidden="1" customWidth="1"/>
    <col min="18" max="18" width="12.66015625" style="1" bestFit="1" customWidth="1"/>
    <col min="19" max="19" width="6.5" style="1" customWidth="1"/>
    <col min="20" max="20" width="8.33203125" style="1" customWidth="1"/>
    <col min="21" max="21" width="0.328125" style="1" customWidth="1"/>
    <col min="22" max="22" width="9" style="1" customWidth="1"/>
    <col min="23" max="23" width="11.33203125" style="1" customWidth="1"/>
    <col min="24" max="16384" width="9.33203125" style="1" customWidth="1"/>
  </cols>
  <sheetData>
    <row r="1" spans="3:22" ht="12" customHeight="1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</row>
    <row r="3" spans="1:23" ht="12" customHeight="1">
      <c r="A3" s="5"/>
      <c r="B3" s="6"/>
      <c r="C3" s="6"/>
      <c r="D3" s="6"/>
      <c r="E3" s="6"/>
      <c r="F3" s="6"/>
      <c r="G3" s="6"/>
      <c r="H3" s="6"/>
      <c r="I3" s="6"/>
      <c r="K3" s="7"/>
      <c r="L3" s="7"/>
      <c r="M3" s="7"/>
      <c r="N3" s="7"/>
      <c r="O3" s="7"/>
      <c r="P3" s="7"/>
      <c r="Q3" s="7"/>
      <c r="R3" s="7"/>
      <c r="S3" s="7"/>
      <c r="T3" s="7"/>
      <c r="U3" s="8" t="s">
        <v>2</v>
      </c>
      <c r="V3" s="8"/>
      <c r="W3" s="7"/>
    </row>
    <row r="4" spans="1:23" ht="12.75" customHeight="1">
      <c r="A4" s="9" t="s">
        <v>3</v>
      </c>
      <c r="B4" s="10" t="s">
        <v>4</v>
      </c>
      <c r="C4" s="11" t="s">
        <v>5</v>
      </c>
      <c r="D4" s="12"/>
      <c r="E4" s="12"/>
      <c r="F4" s="12"/>
      <c r="G4" s="12"/>
      <c r="H4" s="12"/>
      <c r="I4" s="12"/>
      <c r="J4" s="12"/>
      <c r="K4" s="12"/>
      <c r="L4" s="13"/>
      <c r="M4" s="14" t="s">
        <v>6</v>
      </c>
      <c r="N4" s="15"/>
      <c r="O4" s="16" t="s">
        <v>7</v>
      </c>
      <c r="P4" s="17"/>
      <c r="Q4" s="17"/>
      <c r="R4" s="17"/>
      <c r="S4" s="17"/>
      <c r="T4" s="17"/>
      <c r="U4" s="17"/>
      <c r="V4" s="18"/>
      <c r="W4" s="19"/>
    </row>
    <row r="5" spans="1:22" ht="13.5" customHeight="1">
      <c r="A5" s="9"/>
      <c r="B5" s="10"/>
      <c r="C5" s="20" t="s">
        <v>8</v>
      </c>
      <c r="D5" s="20"/>
      <c r="E5" s="21" t="s">
        <v>9</v>
      </c>
      <c r="F5" s="22"/>
      <c r="G5" s="22"/>
      <c r="H5" s="23" t="s">
        <v>10</v>
      </c>
      <c r="I5" s="24" t="s">
        <v>11</v>
      </c>
      <c r="J5" s="23" t="s">
        <v>12</v>
      </c>
      <c r="K5" s="23" t="s">
        <v>10</v>
      </c>
      <c r="L5" s="24" t="s">
        <v>13</v>
      </c>
      <c r="M5" s="25" t="s">
        <v>14</v>
      </c>
      <c r="N5" s="26" t="s">
        <v>15</v>
      </c>
      <c r="O5" s="27" t="s">
        <v>16</v>
      </c>
      <c r="P5" s="28" t="s">
        <v>17</v>
      </c>
      <c r="Q5" s="23" t="s">
        <v>18</v>
      </c>
      <c r="R5" s="29" t="s">
        <v>19</v>
      </c>
      <c r="S5" s="28" t="s">
        <v>17</v>
      </c>
      <c r="T5" s="24" t="s">
        <v>13</v>
      </c>
      <c r="U5" s="24" t="s">
        <v>20</v>
      </c>
      <c r="V5" s="24" t="s">
        <v>21</v>
      </c>
    </row>
    <row r="6" spans="1:22" ht="49.5" customHeight="1">
      <c r="A6" s="9"/>
      <c r="B6" s="10"/>
      <c r="C6" s="30" t="s">
        <v>22</v>
      </c>
      <c r="D6" s="30" t="s">
        <v>23</v>
      </c>
      <c r="E6" s="30" t="s">
        <v>22</v>
      </c>
      <c r="F6" s="30" t="s">
        <v>24</v>
      </c>
      <c r="G6" s="30" t="s">
        <v>25</v>
      </c>
      <c r="H6" s="31"/>
      <c r="I6" s="24"/>
      <c r="J6" s="31"/>
      <c r="K6" s="31"/>
      <c r="L6" s="24"/>
      <c r="M6" s="25"/>
      <c r="N6" s="32"/>
      <c r="O6" s="27"/>
      <c r="P6" s="28"/>
      <c r="Q6" s="31"/>
      <c r="R6" s="29"/>
      <c r="S6" s="28"/>
      <c r="T6" s="24"/>
      <c r="U6" s="24"/>
      <c r="V6" s="24"/>
    </row>
    <row r="7" spans="1:22" ht="12.75">
      <c r="A7" s="33" t="s">
        <v>26</v>
      </c>
      <c r="B7" s="34" t="s">
        <v>27</v>
      </c>
      <c r="C7" s="35"/>
      <c r="D7" s="35"/>
      <c r="E7" s="35"/>
      <c r="F7" s="35"/>
      <c r="G7" s="35"/>
      <c r="H7" s="36"/>
      <c r="I7" s="37"/>
      <c r="J7" s="35"/>
      <c r="K7" s="36"/>
      <c r="L7" s="37"/>
      <c r="M7" s="38"/>
      <c r="N7" s="39"/>
      <c r="O7" s="35"/>
      <c r="P7" s="36"/>
      <c r="Q7" s="35"/>
      <c r="R7" s="35"/>
      <c r="S7" s="36"/>
      <c r="T7" s="40"/>
      <c r="U7" s="35"/>
      <c r="V7" s="35"/>
    </row>
    <row r="8" spans="1:22" ht="12.75">
      <c r="A8" s="33" t="s">
        <v>28</v>
      </c>
      <c r="B8" s="34" t="s">
        <v>29</v>
      </c>
      <c r="C8" s="35"/>
      <c r="D8" s="35"/>
      <c r="E8" s="35"/>
      <c r="F8" s="35"/>
      <c r="G8" s="35"/>
      <c r="H8" s="36"/>
      <c r="I8" s="37"/>
      <c r="J8" s="35"/>
      <c r="K8" s="36"/>
      <c r="L8" s="37"/>
      <c r="M8" s="38"/>
      <c r="N8" s="39"/>
      <c r="O8" s="35"/>
      <c r="P8" s="36"/>
      <c r="Q8" s="35"/>
      <c r="R8" s="35"/>
      <c r="S8" s="36"/>
      <c r="T8" s="40"/>
      <c r="U8" s="35"/>
      <c r="V8" s="35"/>
    </row>
    <row r="9" spans="1:22" ht="12" customHeight="1">
      <c r="A9" s="33" t="s">
        <v>30</v>
      </c>
      <c r="B9" s="34" t="s">
        <v>31</v>
      </c>
      <c r="C9" s="35"/>
      <c r="D9" s="35"/>
      <c r="E9" s="35"/>
      <c r="F9" s="35"/>
      <c r="G9" s="35"/>
      <c r="H9" s="36"/>
      <c r="I9" s="37"/>
      <c r="J9" s="35"/>
      <c r="K9" s="36"/>
      <c r="L9" s="37"/>
      <c r="M9" s="38"/>
      <c r="N9" s="39"/>
      <c r="O9" s="35"/>
      <c r="P9" s="36"/>
      <c r="Q9" s="35"/>
      <c r="R9" s="35"/>
      <c r="S9" s="36"/>
      <c r="T9" s="40"/>
      <c r="U9" s="35"/>
      <c r="V9" s="35"/>
    </row>
    <row r="10" spans="1:22" ht="10.5" customHeight="1">
      <c r="A10" s="33" t="s">
        <v>32</v>
      </c>
      <c r="B10" s="41" t="s">
        <v>33</v>
      </c>
      <c r="C10" s="42">
        <v>2013</v>
      </c>
      <c r="D10" s="42">
        <f>('[1]э.энергия'!D47+'[1]э.энергия'!D22)</f>
        <v>1152.4299999999998</v>
      </c>
      <c r="E10" s="35">
        <f>E11+E12</f>
        <v>2077.45</v>
      </c>
      <c r="F10" s="42">
        <f>('[1]э.энергия'!G33+'[1]э.энергия'!G34+'[1]э.энергия'!G35+'[1]э.энергия'!G9+'[1]э.энергия'!G10+'[1]э.энергия'!G11)</f>
        <v>729.7099999999998</v>
      </c>
      <c r="G10" s="42">
        <f>('[1]э.энергия'!G47+'[1]э.энергия'!G22)</f>
        <v>1272.6599999999999</v>
      </c>
      <c r="H10" s="36">
        <f>G10/G$39</f>
        <v>0.7457747691715999</v>
      </c>
      <c r="I10" s="37">
        <f>G10/E10-1</f>
        <v>-0.3873931983922597</v>
      </c>
      <c r="J10" s="42">
        <f>J11+J12</f>
        <v>1695.31</v>
      </c>
      <c r="K10" s="36">
        <f>J10/J$39</f>
        <v>0.7157994169724791</v>
      </c>
      <c r="L10" s="37">
        <f>J10/E10-1</f>
        <v>-0.18394666538304172</v>
      </c>
      <c r="M10" s="38"/>
      <c r="N10" s="39">
        <f aca="true" t="shared" si="0" ref="N7:N37">M10/E10-1</f>
        <v>-1</v>
      </c>
      <c r="O10" s="35"/>
      <c r="P10" s="36" t="e">
        <f>O10/O$39</f>
        <v>#DIV/0!</v>
      </c>
      <c r="Q10" s="35">
        <f aca="true" t="shared" si="1" ref="Q8:Q39">O10/E10-1</f>
        <v>-1</v>
      </c>
      <c r="R10" s="42">
        <f>R11+R12</f>
        <v>1209.99</v>
      </c>
      <c r="S10" s="36">
        <f>R10/R$39</f>
        <v>0.6502161497784764</v>
      </c>
      <c r="T10" s="40">
        <f>R10/E10-1</f>
        <v>-0.4175599894100941</v>
      </c>
      <c r="U10" s="35" t="e">
        <f>R10/O10-1</f>
        <v>#DIV/0!</v>
      </c>
      <c r="V10" s="35">
        <f>R10-J10</f>
        <v>-485.31999999999994</v>
      </c>
    </row>
    <row r="11" spans="1:22" ht="12.75">
      <c r="A11" s="33" t="s">
        <v>34</v>
      </c>
      <c r="B11" s="41" t="s">
        <v>35</v>
      </c>
      <c r="C11" s="42"/>
      <c r="D11" s="42"/>
      <c r="E11" s="35">
        <v>2053.74</v>
      </c>
      <c r="F11" s="42"/>
      <c r="G11" s="42"/>
      <c r="H11" s="36"/>
      <c r="I11" s="37"/>
      <c r="J11" s="42">
        <f>'[1]Т6'!J36</f>
        <v>1672.28</v>
      </c>
      <c r="K11" s="36">
        <f>J11/J$39</f>
        <v>0.7060756139082158</v>
      </c>
      <c r="L11" s="37">
        <f>J11/E11-1</f>
        <v>-0.1857391880179574</v>
      </c>
      <c r="M11" s="38"/>
      <c r="N11" s="39"/>
      <c r="O11" s="35"/>
      <c r="P11" s="36"/>
      <c r="Q11" s="35"/>
      <c r="R11" s="42">
        <f>'[1]Т6'!J45</f>
        <v>1188.52</v>
      </c>
      <c r="S11" s="36">
        <f>R11/R$39</f>
        <v>0.638678748034872</v>
      </c>
      <c r="T11" s="40">
        <f>R11/E11-1</f>
        <v>-0.42128993933019754</v>
      </c>
      <c r="U11" s="35"/>
      <c r="V11" s="35"/>
    </row>
    <row r="12" spans="1:22" ht="12.75">
      <c r="A12" s="33" t="s">
        <v>36</v>
      </c>
      <c r="B12" s="41" t="s">
        <v>37</v>
      </c>
      <c r="C12" s="42"/>
      <c r="D12" s="42"/>
      <c r="E12" s="35">
        <v>23.71</v>
      </c>
      <c r="F12" s="42"/>
      <c r="G12" s="42"/>
      <c r="H12" s="36"/>
      <c r="I12" s="37"/>
      <c r="J12" s="42">
        <f>'[1]Т6'!J37</f>
        <v>23.03</v>
      </c>
      <c r="K12" s="36">
        <f>J12/J$39</f>
        <v>0.009723803064263289</v>
      </c>
      <c r="L12" s="37">
        <f>J12/E12-1</f>
        <v>-0.02867988190636861</v>
      </c>
      <c r="M12" s="38"/>
      <c r="N12" s="39"/>
      <c r="O12" s="35"/>
      <c r="P12" s="36"/>
      <c r="Q12" s="35"/>
      <c r="R12" s="42">
        <f>'[1]Т6'!J46</f>
        <v>21.47</v>
      </c>
      <c r="S12" s="36">
        <f>R12/R$39</f>
        <v>0.0115374017436044</v>
      </c>
      <c r="T12" s="40">
        <f>R12/E12-1</f>
        <v>-0.09447490510333201</v>
      </c>
      <c r="U12" s="35"/>
      <c r="V12" s="35"/>
    </row>
    <row r="13" spans="1:22" ht="12" customHeight="1">
      <c r="A13" s="33" t="s">
        <v>38</v>
      </c>
      <c r="B13" s="34" t="s">
        <v>39</v>
      </c>
      <c r="C13" s="35"/>
      <c r="D13" s="35"/>
      <c r="E13" s="35"/>
      <c r="F13" s="35"/>
      <c r="G13" s="35"/>
      <c r="H13" s="36"/>
      <c r="I13" s="37"/>
      <c r="J13" s="42"/>
      <c r="K13" s="36"/>
      <c r="L13" s="37"/>
      <c r="M13" s="38"/>
      <c r="N13" s="39"/>
      <c r="O13" s="35"/>
      <c r="P13" s="36"/>
      <c r="Q13" s="35"/>
      <c r="R13" s="35"/>
      <c r="S13" s="36"/>
      <c r="T13" s="40"/>
      <c r="U13" s="35"/>
      <c r="V13" s="35"/>
    </row>
    <row r="14" spans="1:22" ht="21.75" customHeight="1">
      <c r="A14" s="33" t="s">
        <v>40</v>
      </c>
      <c r="B14" s="34" t="s">
        <v>41</v>
      </c>
      <c r="C14" s="35"/>
      <c r="D14" s="35"/>
      <c r="E14" s="35"/>
      <c r="F14" s="35"/>
      <c r="G14" s="35"/>
      <c r="H14" s="36"/>
      <c r="I14" s="37"/>
      <c r="J14" s="42"/>
      <c r="K14" s="36"/>
      <c r="L14" s="37"/>
      <c r="M14" s="38"/>
      <c r="N14" s="39"/>
      <c r="O14" s="35"/>
      <c r="P14" s="36"/>
      <c r="Q14" s="35"/>
      <c r="R14" s="35"/>
      <c r="S14" s="36"/>
      <c r="T14" s="40"/>
      <c r="U14" s="35"/>
      <c r="V14" s="35"/>
    </row>
    <row r="15" spans="1:22" ht="24">
      <c r="A15" s="33" t="s">
        <v>42</v>
      </c>
      <c r="B15" s="34" t="s">
        <v>43</v>
      </c>
      <c r="C15" s="35"/>
      <c r="D15" s="35"/>
      <c r="E15" s="35"/>
      <c r="F15" s="35"/>
      <c r="G15" s="35"/>
      <c r="H15" s="36"/>
      <c r="I15" s="37"/>
      <c r="J15" s="35"/>
      <c r="K15" s="36"/>
      <c r="L15" s="37"/>
      <c r="M15" s="38"/>
      <c r="N15" s="39"/>
      <c r="O15" s="35"/>
      <c r="P15" s="36"/>
      <c r="Q15" s="35"/>
      <c r="R15" s="35"/>
      <c r="S15" s="36"/>
      <c r="T15" s="40"/>
      <c r="U15" s="35"/>
      <c r="V15" s="35"/>
    </row>
    <row r="16" spans="1:22" ht="21.75" customHeight="1">
      <c r="A16" s="33" t="s">
        <v>44</v>
      </c>
      <c r="B16" s="34" t="s">
        <v>45</v>
      </c>
      <c r="C16" s="35">
        <v>120</v>
      </c>
      <c r="D16" s="43">
        <f>D17</f>
        <v>62.3</v>
      </c>
      <c r="E16" s="43">
        <v>75.8</v>
      </c>
      <c r="F16" s="43">
        <f>F17</f>
        <v>17.9</v>
      </c>
      <c r="G16" s="43">
        <f>G17</f>
        <v>72</v>
      </c>
      <c r="H16" s="44">
        <f>G16/G$39</f>
        <v>0.042191774221202204</v>
      </c>
      <c r="I16" s="37">
        <f>G16/E16-1</f>
        <v>-0.05013192612137196</v>
      </c>
      <c r="J16" s="43">
        <f>J17</f>
        <v>72</v>
      </c>
      <c r="K16" s="36">
        <f>J16/J$39</f>
        <v>0.0304000790545791</v>
      </c>
      <c r="L16" s="37">
        <f>J16/E16-1</f>
        <v>-0.05013192612137196</v>
      </c>
      <c r="M16" s="38">
        <f>M17+M18+M19</f>
        <v>0</v>
      </c>
      <c r="N16" s="39">
        <f t="shared" si="0"/>
        <v>-1</v>
      </c>
      <c r="O16" s="35"/>
      <c r="P16" s="36" t="e">
        <f aca="true" t="shared" si="2" ref="P13:P34">O16/O$39</f>
        <v>#DIV/0!</v>
      </c>
      <c r="Q16" s="35">
        <f t="shared" si="1"/>
        <v>-1</v>
      </c>
      <c r="R16" s="45">
        <f>R17</f>
        <v>72</v>
      </c>
      <c r="S16" s="36">
        <f>R16/R$39</f>
        <v>0.03869086751464913</v>
      </c>
      <c r="T16" s="40">
        <f>R16/E16-1</f>
        <v>-0.05013192612137196</v>
      </c>
      <c r="U16" s="35" t="e">
        <f>R16/O16-1</f>
        <v>#DIV/0!</v>
      </c>
      <c r="V16" s="35">
        <f>R16-J16</f>
        <v>0</v>
      </c>
    </row>
    <row r="17" spans="1:22" ht="11.25" customHeight="1">
      <c r="A17" s="46" t="s">
        <v>46</v>
      </c>
      <c r="B17" s="34" t="s">
        <v>47</v>
      </c>
      <c r="C17" s="35">
        <v>120</v>
      </c>
      <c r="D17" s="43">
        <f>'[1]Т9'!C11</f>
        <v>62.3</v>
      </c>
      <c r="E17" s="43">
        <v>75.8</v>
      </c>
      <c r="F17" s="43">
        <v>17.9</v>
      </c>
      <c r="G17" s="43">
        <f>'[1]Т9'!D11</f>
        <v>72</v>
      </c>
      <c r="H17" s="44">
        <f>G17/G$39</f>
        <v>0.042191774221202204</v>
      </c>
      <c r="I17" s="37">
        <f>G17/E17-1</f>
        <v>-0.05013192612137196</v>
      </c>
      <c r="J17" s="43">
        <f>'[1]Т9'!E11</f>
        <v>72</v>
      </c>
      <c r="K17" s="36">
        <f>J17/J$39</f>
        <v>0.0304000790545791</v>
      </c>
      <c r="L17" s="37">
        <f>J17/E17-1</f>
        <v>-0.05013192612137196</v>
      </c>
      <c r="M17" s="38"/>
      <c r="N17" s="39">
        <f t="shared" si="0"/>
        <v>-1</v>
      </c>
      <c r="O17" s="35"/>
      <c r="P17" s="36" t="e">
        <f t="shared" si="2"/>
        <v>#DIV/0!</v>
      </c>
      <c r="Q17" s="35">
        <f t="shared" si="1"/>
        <v>-1</v>
      </c>
      <c r="R17" s="45">
        <f>'[1]Т9'!E11</f>
        <v>72</v>
      </c>
      <c r="S17" s="36">
        <f>R17/R$39</f>
        <v>0.03869086751464913</v>
      </c>
      <c r="T17" s="40">
        <f>R17/E17-1</f>
        <v>-0.05013192612137196</v>
      </c>
      <c r="U17" s="35" t="e">
        <f>R17/O17-1</f>
        <v>#DIV/0!</v>
      </c>
      <c r="V17" s="35">
        <f>R17-J17</f>
        <v>0</v>
      </c>
    </row>
    <row r="18" spans="1:22" ht="12.75">
      <c r="A18" s="46" t="s">
        <v>48</v>
      </c>
      <c r="B18" s="47" t="s">
        <v>49</v>
      </c>
      <c r="C18" s="35"/>
      <c r="D18" s="35"/>
      <c r="E18" s="35"/>
      <c r="F18" s="35"/>
      <c r="G18" s="35"/>
      <c r="H18" s="36"/>
      <c r="I18" s="37"/>
      <c r="J18" s="35"/>
      <c r="K18" s="36"/>
      <c r="L18" s="37"/>
      <c r="M18" s="38"/>
      <c r="N18" s="39"/>
      <c r="O18" s="35"/>
      <c r="P18" s="36"/>
      <c r="Q18" s="35"/>
      <c r="R18" s="35"/>
      <c r="S18" s="36"/>
      <c r="T18" s="40"/>
      <c r="U18" s="35"/>
      <c r="V18" s="35"/>
    </row>
    <row r="19" spans="1:22" ht="24">
      <c r="A19" s="46" t="s">
        <v>50</v>
      </c>
      <c r="B19" s="34" t="s">
        <v>51</v>
      </c>
      <c r="C19" s="35"/>
      <c r="D19" s="35"/>
      <c r="E19" s="35"/>
      <c r="F19" s="35"/>
      <c r="G19" s="35"/>
      <c r="H19" s="36"/>
      <c r="I19" s="37"/>
      <c r="J19" s="35"/>
      <c r="K19" s="36"/>
      <c r="L19" s="37"/>
      <c r="M19" s="38"/>
      <c r="N19" s="39"/>
      <c r="O19" s="35"/>
      <c r="P19" s="36"/>
      <c r="Q19" s="35"/>
      <c r="R19" s="35"/>
      <c r="S19" s="36"/>
      <c r="T19" s="40"/>
      <c r="U19" s="35"/>
      <c r="V19" s="35"/>
    </row>
    <row r="20" spans="1:22" ht="23.25" customHeight="1">
      <c r="A20" s="33" t="s">
        <v>52</v>
      </c>
      <c r="B20" s="34" t="s">
        <v>53</v>
      </c>
      <c r="C20" s="35">
        <v>151.3</v>
      </c>
      <c r="D20" s="35">
        <v>151.3</v>
      </c>
      <c r="E20" s="35">
        <v>74.86</v>
      </c>
      <c r="F20" s="35">
        <v>0</v>
      </c>
      <c r="G20" s="35">
        <v>2.23</v>
      </c>
      <c r="H20" s="36">
        <f>G20/G$39</f>
        <v>0.0013067730071289016</v>
      </c>
      <c r="I20" s="37">
        <f>G20/E20-1</f>
        <v>-0.9702110606465402</v>
      </c>
      <c r="J20" s="35">
        <v>0</v>
      </c>
      <c r="K20" s="36"/>
      <c r="L20" s="37"/>
      <c r="M20" s="38"/>
      <c r="N20" s="39"/>
      <c r="O20" s="35"/>
      <c r="P20" s="36"/>
      <c r="Q20" s="35"/>
      <c r="R20" s="45"/>
      <c r="S20" s="36"/>
      <c r="T20" s="40"/>
      <c r="U20" s="35"/>
      <c r="V20" s="35"/>
    </row>
    <row r="21" spans="1:22" ht="12.75">
      <c r="A21" s="48" t="s">
        <v>54</v>
      </c>
      <c r="B21" s="34" t="s">
        <v>55</v>
      </c>
      <c r="C21" s="35">
        <v>151.3</v>
      </c>
      <c r="D21" s="35">
        <v>151.3</v>
      </c>
      <c r="E21" s="35">
        <v>74.86</v>
      </c>
      <c r="F21" s="35">
        <v>0</v>
      </c>
      <c r="G21" s="35">
        <v>2.23</v>
      </c>
      <c r="H21" s="36">
        <f>G21/G$39</f>
        <v>0.0013067730071289016</v>
      </c>
      <c r="I21" s="37">
        <f>G21/E21-1</f>
        <v>-0.9702110606465402</v>
      </c>
      <c r="J21" s="35">
        <v>0</v>
      </c>
      <c r="K21" s="36"/>
      <c r="L21" s="37"/>
      <c r="M21" s="38"/>
      <c r="N21" s="39"/>
      <c r="O21" s="35"/>
      <c r="P21" s="36"/>
      <c r="Q21" s="35"/>
      <c r="R21" s="45"/>
      <c r="S21" s="36"/>
      <c r="T21" s="40"/>
      <c r="U21" s="35"/>
      <c r="V21" s="35"/>
    </row>
    <row r="22" spans="1:22" ht="12.75">
      <c r="A22" s="33" t="s">
        <v>56</v>
      </c>
      <c r="B22" s="34" t="s">
        <v>57</v>
      </c>
      <c r="C22" s="35"/>
      <c r="D22" s="35"/>
      <c r="E22" s="35"/>
      <c r="F22" s="35"/>
      <c r="G22" s="35"/>
      <c r="H22" s="36"/>
      <c r="I22" s="37"/>
      <c r="J22" s="35"/>
      <c r="K22" s="36"/>
      <c r="L22" s="37"/>
      <c r="M22" s="38"/>
      <c r="N22" s="39"/>
      <c r="O22" s="35"/>
      <c r="P22" s="36"/>
      <c r="Q22" s="35"/>
      <c r="R22" s="35"/>
      <c r="S22" s="36"/>
      <c r="T22" s="40"/>
      <c r="U22" s="35"/>
      <c r="V22" s="35"/>
    </row>
    <row r="23" spans="1:22" ht="12.75">
      <c r="A23" s="33" t="s">
        <v>58</v>
      </c>
      <c r="B23" s="34" t="s">
        <v>59</v>
      </c>
      <c r="C23" s="35"/>
      <c r="D23" s="35"/>
      <c r="E23" s="35">
        <f>'[1]Т.12'!D11</f>
        <v>195.72</v>
      </c>
      <c r="F23" s="45">
        <f>'[1]Т.12'!E11</f>
        <v>49</v>
      </c>
      <c r="G23" s="35">
        <f>'[1]Т.12'!F11</f>
        <v>195.7</v>
      </c>
      <c r="H23" s="36">
        <f>G23/G$39</f>
        <v>0.11467958632068431</v>
      </c>
      <c r="I23" s="37">
        <f>G23/E23-1</f>
        <v>-0.0001021867974657642</v>
      </c>
      <c r="J23" s="45">
        <f>'[1]Т.12'!G11</f>
        <v>216</v>
      </c>
      <c r="K23" s="36">
        <f>J23/J$39</f>
        <v>0.0912002371637373</v>
      </c>
      <c r="L23" s="37">
        <f>J23/E23-1</f>
        <v>0.10361741263028823</v>
      </c>
      <c r="M23" s="38"/>
      <c r="N23" s="39">
        <f t="shared" si="0"/>
        <v>-1</v>
      </c>
      <c r="O23" s="35"/>
      <c r="P23" s="36" t="e">
        <f t="shared" si="2"/>
        <v>#DIV/0!</v>
      </c>
      <c r="Q23" s="35">
        <f t="shared" si="1"/>
        <v>-1</v>
      </c>
      <c r="R23" s="42">
        <f>'[1]Т.12'!H11</f>
        <v>215.96</v>
      </c>
      <c r="S23" s="36">
        <f>R23/R$39</f>
        <v>0.11605110761755037</v>
      </c>
      <c r="T23" s="40">
        <f>R23/E23-1</f>
        <v>0.1034130390353567</v>
      </c>
      <c r="U23" s="35" t="e">
        <f>R23/O23-1</f>
        <v>#DIV/0!</v>
      </c>
      <c r="V23" s="35">
        <f>R23-J23</f>
        <v>-0.03999999999999204</v>
      </c>
    </row>
    <row r="24" spans="1:22" ht="14.25" customHeight="1">
      <c r="A24" s="33" t="s">
        <v>60</v>
      </c>
      <c r="B24" s="34" t="s">
        <v>61</v>
      </c>
      <c r="C24" s="35">
        <v>192.6</v>
      </c>
      <c r="D24" s="35">
        <f>'[1]Т13'!C8</f>
        <v>285.3</v>
      </c>
      <c r="E24" s="35">
        <v>289.58</v>
      </c>
      <c r="F24" s="45">
        <f>'[1]Т13'!E8</f>
        <v>53.2</v>
      </c>
      <c r="G24" s="35">
        <f>'[1]Т13'!F8</f>
        <v>219.1</v>
      </c>
      <c r="H24" s="36">
        <f>G24/G$39</f>
        <v>0.12839191294257504</v>
      </c>
      <c r="I24" s="37">
        <f>G24/E24-1</f>
        <v>-0.24338697423855238</v>
      </c>
      <c r="J24" s="45">
        <f>'[1]Т13'!G8</f>
        <v>243</v>
      </c>
      <c r="K24" s="36">
        <f>J24/J$39</f>
        <v>0.10260026680920446</v>
      </c>
      <c r="L24" s="37">
        <f>J24/E24-1</f>
        <v>-0.16085365011395814</v>
      </c>
      <c r="M24" s="38"/>
      <c r="N24" s="39">
        <f t="shared" si="0"/>
        <v>-1</v>
      </c>
      <c r="O24" s="35"/>
      <c r="P24" s="36" t="e">
        <f t="shared" si="2"/>
        <v>#DIV/0!</v>
      </c>
      <c r="Q24" s="35">
        <f t="shared" si="1"/>
        <v>-1</v>
      </c>
      <c r="R24" s="42">
        <f>'[1]Т13'!H8</f>
        <v>251.15</v>
      </c>
      <c r="S24" s="36">
        <f>R24/R$39</f>
        <v>0.13496126911533513</v>
      </c>
      <c r="T24" s="40">
        <f>R24/E24-1</f>
        <v>-0.13270944125975548</v>
      </c>
      <c r="U24" s="35" t="e">
        <f>R24/O24-1</f>
        <v>#DIV/0!</v>
      </c>
      <c r="V24" s="35">
        <f>R24-J24</f>
        <v>8.150000000000006</v>
      </c>
    </row>
    <row r="25" spans="1:22" ht="13.5" customHeight="1">
      <c r="A25" s="33" t="s">
        <v>62</v>
      </c>
      <c r="B25" s="34" t="s">
        <v>63</v>
      </c>
      <c r="C25" s="35"/>
      <c r="D25" s="35"/>
      <c r="E25" s="35"/>
      <c r="F25" s="35"/>
      <c r="G25" s="35"/>
      <c r="H25" s="36"/>
      <c r="I25" s="37"/>
      <c r="J25" s="35"/>
      <c r="K25" s="36"/>
      <c r="L25" s="37"/>
      <c r="M25" s="38"/>
      <c r="N25" s="39" t="e">
        <f t="shared" si="0"/>
        <v>#DIV/0!</v>
      </c>
      <c r="O25" s="35"/>
      <c r="P25" s="36" t="e">
        <f t="shared" si="2"/>
        <v>#DIV/0!</v>
      </c>
      <c r="Q25" s="35" t="e">
        <f t="shared" si="1"/>
        <v>#DIV/0!</v>
      </c>
      <c r="R25" s="35"/>
      <c r="S25" s="36"/>
      <c r="T25" s="40"/>
      <c r="U25" s="35"/>
      <c r="V25" s="35"/>
    </row>
    <row r="26" spans="1:22" ht="21.75" customHeight="1">
      <c r="A26" s="46" t="s">
        <v>64</v>
      </c>
      <c r="B26" s="34" t="s">
        <v>65</v>
      </c>
      <c r="C26" s="35"/>
      <c r="D26" s="35"/>
      <c r="E26" s="35"/>
      <c r="F26" s="35"/>
      <c r="G26" s="35"/>
      <c r="H26" s="36"/>
      <c r="I26" s="37"/>
      <c r="J26" s="35"/>
      <c r="K26" s="36"/>
      <c r="L26" s="37"/>
      <c r="M26" s="38"/>
      <c r="N26" s="39" t="e">
        <f t="shared" si="0"/>
        <v>#DIV/0!</v>
      </c>
      <c r="O26" s="35"/>
      <c r="P26" s="36" t="e">
        <f t="shared" si="2"/>
        <v>#DIV/0!</v>
      </c>
      <c r="Q26" s="35" t="e">
        <f t="shared" si="1"/>
        <v>#DIV/0!</v>
      </c>
      <c r="R26" s="35"/>
      <c r="S26" s="36"/>
      <c r="T26" s="40"/>
      <c r="U26" s="35"/>
      <c r="V26" s="35"/>
    </row>
    <row r="27" spans="1:22" ht="22.5" customHeight="1">
      <c r="A27" s="46" t="s">
        <v>66</v>
      </c>
      <c r="B27" s="34" t="s">
        <v>67</v>
      </c>
      <c r="C27" s="35"/>
      <c r="D27" s="35"/>
      <c r="E27" s="35"/>
      <c r="F27" s="35"/>
      <c r="G27" s="35"/>
      <c r="H27" s="36"/>
      <c r="I27" s="37"/>
      <c r="J27" s="35"/>
      <c r="K27" s="36"/>
      <c r="L27" s="37"/>
      <c r="M27" s="38"/>
      <c r="N27" s="39" t="e">
        <f t="shared" si="0"/>
        <v>#DIV/0!</v>
      </c>
      <c r="O27" s="35"/>
      <c r="P27" s="36" t="e">
        <f t="shared" si="2"/>
        <v>#DIV/0!</v>
      </c>
      <c r="Q27" s="35" t="e">
        <f t="shared" si="1"/>
        <v>#DIV/0!</v>
      </c>
      <c r="R27" s="35"/>
      <c r="S27" s="36"/>
      <c r="T27" s="40"/>
      <c r="U27" s="35"/>
      <c r="V27" s="35"/>
    </row>
    <row r="28" spans="1:22" ht="22.5" customHeight="1">
      <c r="A28" s="46" t="s">
        <v>68</v>
      </c>
      <c r="B28" s="41" t="s">
        <v>69</v>
      </c>
      <c r="C28" s="35"/>
      <c r="D28" s="35"/>
      <c r="E28" s="35"/>
      <c r="F28" s="35"/>
      <c r="G28" s="35"/>
      <c r="H28" s="36"/>
      <c r="I28" s="37"/>
      <c r="J28" s="35"/>
      <c r="K28" s="36"/>
      <c r="L28" s="37"/>
      <c r="M28" s="38"/>
      <c r="N28" s="39" t="e">
        <f t="shared" si="0"/>
        <v>#DIV/0!</v>
      </c>
      <c r="O28" s="35"/>
      <c r="P28" s="36" t="e">
        <f t="shared" si="2"/>
        <v>#DIV/0!</v>
      </c>
      <c r="Q28" s="35" t="e">
        <f t="shared" si="1"/>
        <v>#DIV/0!</v>
      </c>
      <c r="R28" s="35"/>
      <c r="S28" s="36"/>
      <c r="T28" s="40"/>
      <c r="U28" s="35"/>
      <c r="V28" s="35"/>
    </row>
    <row r="29" spans="1:22" ht="12.75">
      <c r="A29" s="33"/>
      <c r="B29" s="41" t="s">
        <v>70</v>
      </c>
      <c r="C29" s="35"/>
      <c r="D29" s="35"/>
      <c r="E29" s="35"/>
      <c r="F29" s="35"/>
      <c r="G29" s="35"/>
      <c r="H29" s="36"/>
      <c r="I29" s="37"/>
      <c r="J29" s="35"/>
      <c r="K29" s="36"/>
      <c r="L29" s="37"/>
      <c r="M29" s="49"/>
      <c r="N29" s="39" t="e">
        <f t="shared" si="0"/>
        <v>#DIV/0!</v>
      </c>
      <c r="O29" s="35"/>
      <c r="P29" s="36" t="e">
        <f t="shared" si="2"/>
        <v>#DIV/0!</v>
      </c>
      <c r="Q29" s="35" t="e">
        <f t="shared" si="1"/>
        <v>#DIV/0!</v>
      </c>
      <c r="R29" s="35"/>
      <c r="S29" s="36"/>
      <c r="T29" s="40"/>
      <c r="U29" s="35"/>
      <c r="V29" s="35"/>
    </row>
    <row r="30" spans="1:22" ht="24">
      <c r="A30" s="46" t="s">
        <v>71</v>
      </c>
      <c r="B30" s="41" t="s">
        <v>72</v>
      </c>
      <c r="C30" s="35"/>
      <c r="D30" s="35"/>
      <c r="E30" s="35"/>
      <c r="F30" s="35"/>
      <c r="G30" s="35"/>
      <c r="H30" s="36"/>
      <c r="I30" s="37"/>
      <c r="J30" s="35"/>
      <c r="K30" s="36"/>
      <c r="L30" s="37"/>
      <c r="M30" s="49"/>
      <c r="N30" s="39" t="e">
        <f t="shared" si="0"/>
        <v>#DIV/0!</v>
      </c>
      <c r="O30" s="35"/>
      <c r="P30" s="36" t="e">
        <f t="shared" si="2"/>
        <v>#DIV/0!</v>
      </c>
      <c r="Q30" s="35" t="e">
        <f t="shared" si="1"/>
        <v>#DIV/0!</v>
      </c>
      <c r="R30" s="35"/>
      <c r="S30" s="36"/>
      <c r="T30" s="40"/>
      <c r="U30" s="35"/>
      <c r="V30" s="35"/>
    </row>
    <row r="31" spans="1:22" ht="12.75">
      <c r="A31" s="46" t="s">
        <v>73</v>
      </c>
      <c r="B31" s="41" t="s">
        <v>74</v>
      </c>
      <c r="C31" s="35"/>
      <c r="D31" s="35"/>
      <c r="E31" s="35"/>
      <c r="F31" s="35"/>
      <c r="G31" s="35"/>
      <c r="H31" s="36"/>
      <c r="I31" s="37"/>
      <c r="J31" s="35"/>
      <c r="K31" s="36"/>
      <c r="L31" s="37"/>
      <c r="M31" s="49"/>
      <c r="N31" s="39" t="e">
        <f t="shared" si="0"/>
        <v>#DIV/0!</v>
      </c>
      <c r="O31" s="35"/>
      <c r="P31" s="36" t="e">
        <f t="shared" si="2"/>
        <v>#DIV/0!</v>
      </c>
      <c r="Q31" s="35" t="e">
        <f t="shared" si="1"/>
        <v>#DIV/0!</v>
      </c>
      <c r="R31" s="35"/>
      <c r="S31" s="36"/>
      <c r="T31" s="40"/>
      <c r="U31" s="35"/>
      <c r="V31" s="35"/>
    </row>
    <row r="32" spans="1:22" ht="13.5" customHeight="1">
      <c r="A32" s="33">
        <v>12</v>
      </c>
      <c r="B32" s="41" t="s">
        <v>75</v>
      </c>
      <c r="C32" s="35"/>
      <c r="D32" s="35"/>
      <c r="E32" s="35"/>
      <c r="F32" s="35"/>
      <c r="G32" s="35"/>
      <c r="H32" s="36"/>
      <c r="I32" s="37"/>
      <c r="J32" s="35"/>
      <c r="K32" s="36"/>
      <c r="L32" s="37"/>
      <c r="M32" s="49"/>
      <c r="N32" s="39" t="e">
        <f t="shared" si="0"/>
        <v>#DIV/0!</v>
      </c>
      <c r="O32" s="35"/>
      <c r="P32" s="36" t="e">
        <f t="shared" si="2"/>
        <v>#DIV/0!</v>
      </c>
      <c r="Q32" s="35" t="e">
        <f t="shared" si="1"/>
        <v>#DIV/0!</v>
      </c>
      <c r="R32" s="42">
        <v>0.15</v>
      </c>
      <c r="S32" s="36">
        <f>R32/R$39</f>
        <v>8.060597398885236E-05</v>
      </c>
      <c r="T32" s="40"/>
      <c r="U32" s="35" t="e">
        <f>R32/O32-1</f>
        <v>#DIV/0!</v>
      </c>
      <c r="V32" s="35">
        <f>R32-J32</f>
        <v>0.15</v>
      </c>
    </row>
    <row r="33" spans="1:22" ht="24.75" customHeight="1">
      <c r="A33" s="33" t="s">
        <v>76</v>
      </c>
      <c r="B33" s="41" t="s">
        <v>77</v>
      </c>
      <c r="C33" s="35"/>
      <c r="D33" s="35"/>
      <c r="E33" s="35"/>
      <c r="F33" s="35"/>
      <c r="G33" s="35"/>
      <c r="H33" s="36"/>
      <c r="I33" s="37"/>
      <c r="J33" s="35"/>
      <c r="K33" s="36"/>
      <c r="L33" s="37"/>
      <c r="M33" s="49"/>
      <c r="N33" s="39" t="e">
        <f t="shared" si="0"/>
        <v>#DIV/0!</v>
      </c>
      <c r="O33" s="35"/>
      <c r="P33" s="36" t="e">
        <f t="shared" si="2"/>
        <v>#DIV/0!</v>
      </c>
      <c r="Q33" s="35" t="e">
        <f t="shared" si="1"/>
        <v>#DIV/0!</v>
      </c>
      <c r="R33" s="35"/>
      <c r="S33" s="36"/>
      <c r="T33" s="40"/>
      <c r="U33" s="35"/>
      <c r="V33" s="35"/>
    </row>
    <row r="34" spans="1:22" ht="12.75">
      <c r="A34" s="33" t="s">
        <v>78</v>
      </c>
      <c r="B34" s="50" t="s">
        <v>79</v>
      </c>
      <c r="C34" s="42">
        <f>C10+C16+C20+C23+C24</f>
        <v>2476.9</v>
      </c>
      <c r="D34" s="42">
        <f>D10+D16+D20+D23+D24</f>
        <v>1651.3299999999997</v>
      </c>
      <c r="E34" s="42">
        <f>E10+E16+E20+E23+E24</f>
        <v>2713.41</v>
      </c>
      <c r="F34" s="42">
        <f>F10+F16+F20+F23+F24</f>
        <v>849.8099999999998</v>
      </c>
      <c r="G34" s="42">
        <f>G10+G16+G20+G23+G24</f>
        <v>1761.6899999999998</v>
      </c>
      <c r="H34" s="36">
        <f>G34/G$39</f>
        <v>1.0323448156631903</v>
      </c>
      <c r="I34" s="37">
        <f>G34/E34-1</f>
        <v>-0.35074684621933294</v>
      </c>
      <c r="J34" s="35">
        <f>J7+J8+J9+J10+J13+J14+J15+J16+J20+J23+J24+J32-J33</f>
        <v>2226.31</v>
      </c>
      <c r="K34" s="36">
        <f>J34/J$39</f>
        <v>0.94</v>
      </c>
      <c r="L34" s="37">
        <f>J34/E34-1</f>
        <v>-0.17951581220678037</v>
      </c>
      <c r="M34" s="51">
        <f>M7+M8+M9+M10+M13+M14+M15+M16+M20+M23+M24</f>
        <v>0</v>
      </c>
      <c r="N34" s="39">
        <f t="shared" si="0"/>
        <v>-1</v>
      </c>
      <c r="O34" s="35"/>
      <c r="P34" s="36" t="e">
        <f t="shared" si="2"/>
        <v>#DIV/0!</v>
      </c>
      <c r="Q34" s="35">
        <f t="shared" si="1"/>
        <v>-1</v>
      </c>
      <c r="R34" s="42">
        <f>R10+R16+R23+R24+R32+R20</f>
        <v>1749.2500000000002</v>
      </c>
      <c r="S34" s="36">
        <f>R34/R$39</f>
        <v>0.9400000000000001</v>
      </c>
      <c r="T34" s="40">
        <f>R34/E34-1</f>
        <v>-0.35533148326275776</v>
      </c>
      <c r="U34" s="35" t="e">
        <f>R34/O34-1</f>
        <v>#DIV/0!</v>
      </c>
      <c r="V34" s="35">
        <f>R34-J34</f>
        <v>-477.0599999999997</v>
      </c>
    </row>
    <row r="35" spans="1:22" ht="12.75">
      <c r="A35" s="33" t="s">
        <v>80</v>
      </c>
      <c r="B35" s="41" t="s">
        <v>81</v>
      </c>
      <c r="C35" s="35">
        <v>3.6</v>
      </c>
      <c r="D35" s="35">
        <f>'[1]э.энергия'!B46/1000</f>
        <v>2.115</v>
      </c>
      <c r="E35" s="52">
        <v>3.4</v>
      </c>
      <c r="F35" s="35">
        <f>('[1]э.энергия'!E33+'[1]э.энергия'!E34+'[1]э.энергия'!E35)/1000</f>
        <v>1.176</v>
      </c>
      <c r="G35" s="35">
        <f>'[1]э.энергия'!E46/1000</f>
        <v>2.01</v>
      </c>
      <c r="H35" s="36"/>
      <c r="I35" s="37">
        <f>G35/E35-1</f>
        <v>-0.4088235294117648</v>
      </c>
      <c r="J35" s="35">
        <f>'[1]э.энергия'!H46/1000</f>
        <v>2.27</v>
      </c>
      <c r="K35" s="36"/>
      <c r="L35" s="37">
        <f>J35/E35-1</f>
        <v>-0.3323529411764705</v>
      </c>
      <c r="M35" s="53"/>
      <c r="N35" s="39">
        <f t="shared" si="0"/>
        <v>-1</v>
      </c>
      <c r="O35" s="35"/>
      <c r="P35" s="36"/>
      <c r="Q35" s="35">
        <f t="shared" si="1"/>
        <v>-1</v>
      </c>
      <c r="R35" s="42">
        <f>'[1]Т 2'!J72</f>
        <v>2</v>
      </c>
      <c r="S35" s="36"/>
      <c r="T35" s="40">
        <f>R35/E35-1</f>
        <v>-0.4117647058823529</v>
      </c>
      <c r="U35" s="35" t="e">
        <f>R35/O35-1</f>
        <v>#DIV/0!</v>
      </c>
      <c r="V35" s="35">
        <f>R35-J35</f>
        <v>-0.27</v>
      </c>
    </row>
    <row r="36" spans="1:22" ht="12.75">
      <c r="A36" s="33" t="s">
        <v>82</v>
      </c>
      <c r="B36" s="41" t="s">
        <v>83</v>
      </c>
      <c r="C36" s="42">
        <f>C34/C35</f>
        <v>688.0277777777778</v>
      </c>
      <c r="D36" s="42">
        <f>D34/D35</f>
        <v>780.770685579196</v>
      </c>
      <c r="E36" s="42">
        <f>E34/E35</f>
        <v>798.0617647058823</v>
      </c>
      <c r="F36" s="42">
        <f>F34/F35</f>
        <v>722.6275510204081</v>
      </c>
      <c r="G36" s="42">
        <f>G34/G35</f>
        <v>876.4626865671642</v>
      </c>
      <c r="H36" s="36"/>
      <c r="I36" s="37">
        <f>G36/E36-1</f>
        <v>0.09823916559913837</v>
      </c>
      <c r="J36" s="42">
        <f>J34/J35</f>
        <v>980.7533039647577</v>
      </c>
      <c r="K36" s="36"/>
      <c r="L36" s="37">
        <f>J36/E36-1</f>
        <v>0.2289190477960119</v>
      </c>
      <c r="M36" s="54" t="e">
        <f>M34/M35</f>
        <v>#DIV/0!</v>
      </c>
      <c r="N36" s="39" t="e">
        <f t="shared" si="0"/>
        <v>#DIV/0!</v>
      </c>
      <c r="O36" s="35"/>
      <c r="P36" s="36"/>
      <c r="Q36" s="35">
        <f>O36/E36-1</f>
        <v>-1</v>
      </c>
      <c r="R36" s="42">
        <f>R34/R35</f>
        <v>874.6250000000001</v>
      </c>
      <c r="S36" s="36"/>
      <c r="T36" s="40">
        <f>R36/E36-1</f>
        <v>0.09593647845331166</v>
      </c>
      <c r="U36" s="35" t="e">
        <f>R36/O36-1</f>
        <v>#DIV/0!</v>
      </c>
      <c r="V36" s="42">
        <f>R36-J36</f>
        <v>-106.1283039647576</v>
      </c>
    </row>
    <row r="37" spans="1:22" ht="12.75">
      <c r="A37" s="33" t="s">
        <v>84</v>
      </c>
      <c r="B37" s="41" t="s">
        <v>85</v>
      </c>
      <c r="C37" s="45">
        <f>C34*6/94</f>
        <v>158.10000000000002</v>
      </c>
      <c r="D37" s="45">
        <f>D34*6/94</f>
        <v>105.40404255319146</v>
      </c>
      <c r="E37" s="45">
        <f>E34*6/94</f>
        <v>173.1963829787234</v>
      </c>
      <c r="F37" s="45">
        <f>F39-F34</f>
        <v>148.6162077596996</v>
      </c>
      <c r="G37" s="45">
        <f>G39-G34</f>
        <v>-55.19622653316674</v>
      </c>
      <c r="H37" s="36">
        <f>G37/G$39</f>
        <v>-0.03234481566319029</v>
      </c>
      <c r="I37" s="37">
        <f>G37/E37-1</f>
        <v>-1.3186915660931984</v>
      </c>
      <c r="J37" s="45">
        <f>J34*6/94</f>
        <v>142.10489361702128</v>
      </c>
      <c r="K37" s="36">
        <f>J37/J$39</f>
        <v>0.06</v>
      </c>
      <c r="L37" s="37">
        <f>J37/E37-1</f>
        <v>-0.17951581220678037</v>
      </c>
      <c r="M37" s="55"/>
      <c r="N37" s="39">
        <f t="shared" si="0"/>
        <v>-1</v>
      </c>
      <c r="O37" s="35"/>
      <c r="P37" s="36" t="e">
        <f>O37/O$39</f>
        <v>#DIV/0!</v>
      </c>
      <c r="Q37" s="35">
        <f t="shared" si="1"/>
        <v>-1</v>
      </c>
      <c r="R37" s="42">
        <f>R34/0.94*6%</f>
        <v>111.65425531914896</v>
      </c>
      <c r="S37" s="36">
        <f>R37/R$39</f>
        <v>0.060000000000000005</v>
      </c>
      <c r="T37" s="40">
        <f>R37/E37-1</f>
        <v>-0.35533148326275776</v>
      </c>
      <c r="U37" s="35" t="e">
        <f>R37/O37-1</f>
        <v>#DIV/0!</v>
      </c>
      <c r="V37" s="35">
        <f>R37-J37</f>
        <v>-30.450638297872317</v>
      </c>
    </row>
    <row r="38" spans="1:22" ht="12.75">
      <c r="A38" s="33" t="s">
        <v>86</v>
      </c>
      <c r="B38" s="41" t="s">
        <v>87</v>
      </c>
      <c r="C38" s="56">
        <f>C37/C34*100</f>
        <v>6.382978723404256</v>
      </c>
      <c r="D38" s="56">
        <f>D37/D34*100</f>
        <v>6.382978723404255</v>
      </c>
      <c r="E38" s="57">
        <v>6.4</v>
      </c>
      <c r="F38" s="58">
        <f>F37/F34</f>
        <v>0.17488168856532593</v>
      </c>
      <c r="G38" s="58">
        <f>G37/G34</f>
        <v>-0.03133140707682211</v>
      </c>
      <c r="H38" s="36"/>
      <c r="I38" s="37"/>
      <c r="J38" s="56">
        <f>J37/J34*100</f>
        <v>6.382978723404255</v>
      </c>
      <c r="K38" s="36"/>
      <c r="L38" s="37"/>
      <c r="M38" s="59"/>
      <c r="N38" s="39"/>
      <c r="O38" s="35"/>
      <c r="P38" s="36"/>
      <c r="Q38" s="35"/>
      <c r="R38" s="58">
        <f>R37/R34</f>
        <v>0.06382978723404256</v>
      </c>
      <c r="S38" s="36"/>
      <c r="T38" s="40"/>
      <c r="U38" s="35"/>
      <c r="V38" s="35"/>
    </row>
    <row r="39" spans="1:22" ht="12.75">
      <c r="A39" s="33" t="s">
        <v>88</v>
      </c>
      <c r="B39" s="50" t="s">
        <v>89</v>
      </c>
      <c r="C39" s="45">
        <f>C34+C37</f>
        <v>2635</v>
      </c>
      <c r="D39" s="45">
        <f>D34+D37</f>
        <v>1756.734042553191</v>
      </c>
      <c r="E39" s="45">
        <f>E34+E37</f>
        <v>2886.606382978723</v>
      </c>
      <c r="F39" s="45">
        <f>F40*F35</f>
        <v>998.4262077596994</v>
      </c>
      <c r="G39" s="45">
        <f>G40*G35</f>
        <v>1706.493773466833</v>
      </c>
      <c r="H39" s="36">
        <f>G39/G$39</f>
        <v>1</v>
      </c>
      <c r="I39" s="37">
        <f>G39/E39-1</f>
        <v>-0.4088235294117648</v>
      </c>
      <c r="J39" s="60">
        <f>J34+J37</f>
        <v>2368.4148936170213</v>
      </c>
      <c r="K39" s="36">
        <f>J39/J$39</f>
        <v>1</v>
      </c>
      <c r="L39" s="37">
        <f>J39/E39-1</f>
        <v>-0.17951581220678026</v>
      </c>
      <c r="M39" s="61"/>
      <c r="N39" s="39">
        <f>M39/E39-1</f>
        <v>-1</v>
      </c>
      <c r="O39" s="35"/>
      <c r="P39" s="36" t="e">
        <f>O39/O$39</f>
        <v>#DIV/0!</v>
      </c>
      <c r="Q39" s="35">
        <f t="shared" si="1"/>
        <v>-1</v>
      </c>
      <c r="R39" s="42">
        <f>R34+R37</f>
        <v>1860.9042553191491</v>
      </c>
      <c r="S39" s="36">
        <f>R39/R$39</f>
        <v>1</v>
      </c>
      <c r="T39" s="40">
        <f>R39/E39-1</f>
        <v>-0.35533148326275776</v>
      </c>
      <c r="U39" s="35" t="e">
        <f>R39/O39-1</f>
        <v>#DIV/0!</v>
      </c>
      <c r="V39" s="35">
        <f>R39-J39</f>
        <v>-507.5106382978722</v>
      </c>
    </row>
    <row r="40" spans="1:22" ht="21.75" customHeight="1">
      <c r="A40" s="33" t="s">
        <v>90</v>
      </c>
      <c r="B40" s="41" t="s">
        <v>91</v>
      </c>
      <c r="C40" s="62">
        <f>C39/C35+0.01</f>
        <v>731.9544444444444</v>
      </c>
      <c r="D40" s="62">
        <f>D39/D35</f>
        <v>830.6071123182936</v>
      </c>
      <c r="E40" s="62">
        <f>E39/E35</f>
        <v>849.0018773466833</v>
      </c>
      <c r="F40" s="62">
        <f>E40</f>
        <v>849.0018773466833</v>
      </c>
      <c r="G40" s="62">
        <f>F40</f>
        <v>849.0018773466833</v>
      </c>
      <c r="H40" s="36"/>
      <c r="I40" s="37">
        <f>G40/E40-1</f>
        <v>0</v>
      </c>
      <c r="J40" s="62">
        <f>J39/J35</f>
        <v>1043.3545786859124</v>
      </c>
      <c r="K40" s="36"/>
      <c r="L40" s="37">
        <f>J40/E40-1</f>
        <v>0.2289190477960119</v>
      </c>
      <c r="M40" s="63"/>
      <c r="N40" s="39">
        <f>M40/E40-1</f>
        <v>-1</v>
      </c>
      <c r="O40" s="35"/>
      <c r="P40" s="36"/>
      <c r="Q40" s="35">
        <f>O40/E40-1</f>
        <v>-1</v>
      </c>
      <c r="R40" s="42">
        <f>R39/R35</f>
        <v>930.4521276595746</v>
      </c>
      <c r="S40" s="36"/>
      <c r="T40" s="40">
        <f>R40/E40-1</f>
        <v>0.09593647845331166</v>
      </c>
      <c r="U40" s="35" t="e">
        <f>R40/O40-1</f>
        <v>#DIV/0!</v>
      </c>
      <c r="V40" s="35">
        <f>R40-J40</f>
        <v>-112.90245102633787</v>
      </c>
    </row>
    <row r="41" spans="1:22" ht="12.75">
      <c r="A41" s="33" t="s">
        <v>92</v>
      </c>
      <c r="B41" s="64" t="s">
        <v>93</v>
      </c>
      <c r="C41" s="35"/>
      <c r="D41" s="35"/>
      <c r="E41" s="35">
        <f>E40*E35</f>
        <v>2886.606382978723</v>
      </c>
      <c r="F41" s="35"/>
      <c r="G41" s="35"/>
      <c r="H41" s="35"/>
      <c r="I41" s="35"/>
      <c r="J41" s="65">
        <f>J40*J35</f>
        <v>2368.4148936170213</v>
      </c>
      <c r="K41" s="35"/>
      <c r="L41" s="35"/>
      <c r="M41" s="35"/>
      <c r="N41" s="35"/>
      <c r="O41" s="35"/>
      <c r="P41" s="35"/>
      <c r="Q41" s="35"/>
      <c r="R41" s="42">
        <f>R40*R35</f>
        <v>1860.9042553191491</v>
      </c>
      <c r="S41" s="35"/>
      <c r="T41" s="40">
        <f>R41/E41-1</f>
        <v>-0.35533148326275776</v>
      </c>
      <c r="U41" s="35"/>
      <c r="V41" s="35">
        <f>R41-J41</f>
        <v>-507.5106382978722</v>
      </c>
    </row>
    <row r="42" spans="1:22" ht="12.75">
      <c r="A42" s="33" t="s">
        <v>94</v>
      </c>
      <c r="B42" s="64" t="s">
        <v>95</v>
      </c>
      <c r="C42" s="35"/>
      <c r="D42" s="35"/>
      <c r="E42" s="42">
        <f>'[1]Т.8.2.'!E23</f>
        <v>4740</v>
      </c>
      <c r="F42" s="35"/>
      <c r="G42" s="35"/>
      <c r="H42" s="35"/>
      <c r="I42" s="35"/>
      <c r="J42" s="66">
        <f>'[1]Т.8.2.'!H23</f>
        <v>5230</v>
      </c>
      <c r="K42" s="35"/>
      <c r="L42" s="35"/>
      <c r="M42" s="35"/>
      <c r="N42" s="35"/>
      <c r="O42" s="35"/>
      <c r="P42" s="35"/>
      <c r="Q42" s="35"/>
      <c r="R42" s="42">
        <f>'[1]Т.8.2.'!I23</f>
        <v>5230</v>
      </c>
      <c r="S42" s="35"/>
      <c r="T42" s="40">
        <f>R42/E42-1</f>
        <v>0.1033755274261603</v>
      </c>
      <c r="U42" s="35"/>
      <c r="V42" s="35">
        <f>R42-J42</f>
        <v>0</v>
      </c>
    </row>
    <row r="43" spans="1:2" ht="12.75">
      <c r="A43" s="67"/>
      <c r="B43" s="68"/>
    </row>
    <row r="44" spans="1:2" ht="12.75">
      <c r="A44" s="67"/>
      <c r="B44" s="68"/>
    </row>
    <row r="45" spans="2:18" ht="12.75">
      <c r="B45" s="68"/>
      <c r="R45" s="69"/>
    </row>
    <row r="46" ht="12.75">
      <c r="B46" s="68"/>
    </row>
    <row r="47" ht="12.75">
      <c r="B47" s="68"/>
    </row>
    <row r="48" ht="12.75">
      <c r="B48" s="68"/>
    </row>
    <row r="49" ht="12.75">
      <c r="B49" s="68"/>
    </row>
    <row r="50" ht="12.75">
      <c r="B50" s="68"/>
    </row>
    <row r="51" ht="12.75">
      <c r="B51" s="68"/>
    </row>
    <row r="52" ht="12.75">
      <c r="B52" s="68"/>
    </row>
    <row r="53" ht="12.75">
      <c r="B53" s="68"/>
    </row>
    <row r="54" ht="12.75">
      <c r="B54" s="68"/>
    </row>
    <row r="55" ht="12.75">
      <c r="B55" s="68"/>
    </row>
    <row r="56" ht="12.75">
      <c r="B56" s="68"/>
    </row>
    <row r="57" ht="12.75">
      <c r="B57" s="68"/>
    </row>
    <row r="58" ht="12.75">
      <c r="B58" s="68"/>
    </row>
    <row r="59" ht="12.75">
      <c r="B59" s="68"/>
    </row>
    <row r="60" ht="12.75">
      <c r="B60" s="68"/>
    </row>
    <row r="61" ht="12.75">
      <c r="B61" s="68"/>
    </row>
    <row r="62" ht="12.75">
      <c r="B62" s="68"/>
    </row>
    <row r="63" ht="12.75">
      <c r="B63" s="68"/>
    </row>
    <row r="64" ht="12.75">
      <c r="B64" s="68"/>
    </row>
    <row r="65" ht="12.75">
      <c r="B65" s="70"/>
    </row>
    <row r="66" ht="12.75">
      <c r="B66" s="70"/>
    </row>
    <row r="67" ht="12.75">
      <c r="B67" s="70"/>
    </row>
    <row r="68" ht="12.75">
      <c r="B68" s="70"/>
    </row>
    <row r="69" ht="12.75">
      <c r="B69" s="70"/>
    </row>
    <row r="70" ht="12.75">
      <c r="B70" s="70"/>
    </row>
    <row r="71" ht="12.75">
      <c r="B71" s="70"/>
    </row>
    <row r="72" ht="12.75">
      <c r="B72" s="70"/>
    </row>
    <row r="73" ht="12.75">
      <c r="B73" s="70"/>
    </row>
    <row r="74" ht="12.75">
      <c r="B74" s="70"/>
    </row>
  </sheetData>
  <mergeCells count="26">
    <mergeCell ref="S5:S6"/>
    <mergeCell ref="T5:T6"/>
    <mergeCell ref="U5:U6"/>
    <mergeCell ref="V5:V6"/>
    <mergeCell ref="O5:O6"/>
    <mergeCell ref="P5:P6"/>
    <mergeCell ref="Q5:Q6"/>
    <mergeCell ref="R5:R6"/>
    <mergeCell ref="O4:V4"/>
    <mergeCell ref="C5:D5"/>
    <mergeCell ref="E5:G5"/>
    <mergeCell ref="H5:H6"/>
    <mergeCell ref="I5:I6"/>
    <mergeCell ref="J5:J6"/>
    <mergeCell ref="K5:K6"/>
    <mergeCell ref="L5:L6"/>
    <mergeCell ref="M5:M6"/>
    <mergeCell ref="N5:N6"/>
    <mergeCell ref="A4:A6"/>
    <mergeCell ref="B4:B6"/>
    <mergeCell ref="C4:L4"/>
    <mergeCell ref="M4:N4"/>
    <mergeCell ref="C1:V1"/>
    <mergeCell ref="A2:V2"/>
    <mergeCell ref="B3:I3"/>
    <mergeCell ref="U3:V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workbookViewId="0" topLeftCell="A1">
      <selection activeCell="C16" sqref="C16"/>
    </sheetView>
  </sheetViews>
  <sheetFormatPr defaultColWidth="9.33203125" defaultRowHeight="12.75"/>
  <cols>
    <col min="1" max="1" width="4.16015625" style="1" customWidth="1"/>
    <col min="2" max="2" width="43.66015625" style="1" customWidth="1"/>
    <col min="3" max="3" width="12.33203125" style="1" customWidth="1"/>
    <col min="4" max="4" width="11.5" style="1" customWidth="1"/>
    <col min="5" max="5" width="10.33203125" style="1" customWidth="1"/>
    <col min="6" max="6" width="11.33203125" style="1" customWidth="1"/>
    <col min="7" max="7" width="10.16015625" style="1" customWidth="1"/>
    <col min="8" max="8" width="9.33203125" style="1" customWidth="1"/>
    <col min="9" max="9" width="11" style="1" customWidth="1"/>
    <col min="10" max="16384" width="9.33203125" style="1" customWidth="1"/>
  </cols>
  <sheetData>
    <row r="1" spans="8:9" ht="12.75">
      <c r="H1" s="71" t="s">
        <v>96</v>
      </c>
      <c r="I1" s="71"/>
    </row>
    <row r="2" spans="1:9" ht="15" customHeight="1">
      <c r="A2" s="72" t="s">
        <v>97</v>
      </c>
      <c r="B2" s="72"/>
      <c r="C2" s="72"/>
      <c r="D2" s="72"/>
      <c r="E2" s="72"/>
      <c r="F2" s="72"/>
      <c r="G2" s="72"/>
      <c r="H2" s="72"/>
      <c r="I2" s="72"/>
    </row>
    <row r="3" spans="3:9" ht="12.75" customHeight="1" thickBot="1">
      <c r="C3" s="73" t="s">
        <v>98</v>
      </c>
      <c r="D3" s="73"/>
      <c r="E3" s="73"/>
      <c r="F3" s="73"/>
      <c r="G3" s="73"/>
      <c r="H3" s="74" t="s">
        <v>99</v>
      </c>
      <c r="I3" s="74"/>
    </row>
    <row r="4" spans="1:10" ht="34.5" customHeight="1" thickBot="1">
      <c r="A4" s="75" t="s">
        <v>100</v>
      </c>
      <c r="B4" s="76"/>
      <c r="C4" s="77" t="s">
        <v>8</v>
      </c>
      <c r="D4" s="78"/>
      <c r="E4" s="79"/>
      <c r="F4" s="80" t="s">
        <v>101</v>
      </c>
      <c r="G4" s="81"/>
      <c r="H4" s="81"/>
      <c r="I4" s="82" t="s">
        <v>102</v>
      </c>
      <c r="J4" s="82"/>
    </row>
    <row r="5" spans="1:10" ht="39" customHeight="1" thickBot="1">
      <c r="A5" s="83"/>
      <c r="B5" s="84"/>
      <c r="C5" s="85" t="s">
        <v>103</v>
      </c>
      <c r="D5" s="85" t="s">
        <v>104</v>
      </c>
      <c r="E5" s="86" t="s">
        <v>105</v>
      </c>
      <c r="F5" s="87" t="s">
        <v>103</v>
      </c>
      <c r="G5" s="88" t="s">
        <v>24</v>
      </c>
      <c r="H5" s="89" t="s">
        <v>106</v>
      </c>
      <c r="I5" s="90" t="s">
        <v>107</v>
      </c>
      <c r="J5" s="90" t="s">
        <v>108</v>
      </c>
    </row>
    <row r="6" spans="1:10" ht="14.25" customHeight="1">
      <c r="A6" s="91" t="s">
        <v>26</v>
      </c>
      <c r="B6" s="92" t="s">
        <v>109</v>
      </c>
      <c r="C6" s="93"/>
      <c r="D6" s="93"/>
      <c r="E6" s="94"/>
      <c r="F6" s="95"/>
      <c r="G6" s="96"/>
      <c r="H6" s="97"/>
      <c r="I6" s="98"/>
      <c r="J6" s="35"/>
    </row>
    <row r="7" spans="1:10" ht="12.75">
      <c r="A7" s="99"/>
      <c r="B7" s="100" t="s">
        <v>110</v>
      </c>
      <c r="C7" s="101"/>
      <c r="D7" s="101"/>
      <c r="E7" s="102"/>
      <c r="F7" s="103"/>
      <c r="G7" s="104"/>
      <c r="H7" s="102"/>
      <c r="I7" s="101"/>
      <c r="J7" s="35"/>
    </row>
    <row r="8" spans="1:10" ht="10.5" customHeight="1">
      <c r="A8" s="99"/>
      <c r="B8" s="100" t="s">
        <v>111</v>
      </c>
      <c r="C8" s="101"/>
      <c r="D8" s="101"/>
      <c r="E8" s="102"/>
      <c r="F8" s="103"/>
      <c r="G8" s="104"/>
      <c r="H8" s="102"/>
      <c r="I8" s="101"/>
      <c r="J8" s="35"/>
    </row>
    <row r="9" spans="1:10" ht="12.75">
      <c r="A9" s="99"/>
      <c r="B9" s="100" t="s">
        <v>112</v>
      </c>
      <c r="C9" s="93"/>
      <c r="D9" s="93"/>
      <c r="E9" s="94"/>
      <c r="F9" s="95"/>
      <c r="G9" s="96"/>
      <c r="H9" s="97"/>
      <c r="I9" s="98"/>
      <c r="J9" s="35"/>
    </row>
    <row r="10" spans="1:10" ht="12.75">
      <c r="A10" s="99"/>
      <c r="B10" s="100" t="s">
        <v>113</v>
      </c>
      <c r="C10" s="93"/>
      <c r="D10" s="93"/>
      <c r="E10" s="94"/>
      <c r="F10" s="95"/>
      <c r="G10" s="96"/>
      <c r="H10" s="97"/>
      <c r="I10" s="98"/>
      <c r="J10" s="35"/>
    </row>
    <row r="11" spans="1:10" ht="12.75">
      <c r="A11" s="99"/>
      <c r="B11" s="100" t="s">
        <v>114</v>
      </c>
      <c r="C11" s="93"/>
      <c r="D11" s="93"/>
      <c r="E11" s="94"/>
      <c r="F11" s="95"/>
      <c r="G11" s="96"/>
      <c r="H11" s="97"/>
      <c r="I11" s="98"/>
      <c r="J11" s="35"/>
    </row>
    <row r="12" spans="1:10" ht="14.25">
      <c r="A12" s="99"/>
      <c r="B12" s="100" t="s">
        <v>115</v>
      </c>
      <c r="C12" s="93"/>
      <c r="D12" s="93"/>
      <c r="E12" s="94"/>
      <c r="F12" s="95"/>
      <c r="G12" s="96"/>
      <c r="H12" s="97"/>
      <c r="I12" s="98"/>
      <c r="J12" s="35"/>
    </row>
    <row r="13" spans="1:10" ht="0.75" customHeight="1" thickBot="1">
      <c r="A13" s="105"/>
      <c r="B13" s="106" t="s">
        <v>116</v>
      </c>
      <c r="C13" s="107"/>
      <c r="D13" s="107"/>
      <c r="E13" s="108"/>
      <c r="F13" s="109"/>
      <c r="G13" s="110"/>
      <c r="H13" s="111"/>
      <c r="I13" s="98"/>
      <c r="J13" s="35"/>
    </row>
    <row r="14" spans="1:10" ht="25.5" customHeight="1">
      <c r="A14" s="112" t="s">
        <v>28</v>
      </c>
      <c r="B14" s="113" t="s">
        <v>117</v>
      </c>
      <c r="C14" s="114"/>
      <c r="D14" s="114"/>
      <c r="E14" s="115"/>
      <c r="F14" s="116"/>
      <c r="G14" s="117"/>
      <c r="H14" s="118"/>
      <c r="I14" s="98"/>
      <c r="J14" s="35"/>
    </row>
    <row r="15" spans="1:10" ht="12.75" customHeight="1">
      <c r="A15" s="99"/>
      <c r="B15" s="100" t="s">
        <v>110</v>
      </c>
      <c r="C15" s="101"/>
      <c r="D15" s="101"/>
      <c r="E15" s="119"/>
      <c r="F15" s="103"/>
      <c r="G15" s="120"/>
      <c r="H15" s="102"/>
      <c r="I15" s="101"/>
      <c r="J15" s="35"/>
    </row>
    <row r="16" spans="1:10" ht="9.75" customHeight="1">
      <c r="A16" s="99"/>
      <c r="B16" s="100" t="s">
        <v>111</v>
      </c>
      <c r="C16" s="101"/>
      <c r="D16" s="101"/>
      <c r="E16" s="119"/>
      <c r="F16" s="103"/>
      <c r="G16" s="120"/>
      <c r="H16" s="102"/>
      <c r="I16" s="101"/>
      <c r="J16" s="35"/>
    </row>
    <row r="17" spans="1:10" ht="14.25" customHeight="1">
      <c r="A17" s="99"/>
      <c r="B17" s="100" t="s">
        <v>112</v>
      </c>
      <c r="C17" s="93"/>
      <c r="D17" s="93"/>
      <c r="E17" s="121"/>
      <c r="F17" s="95"/>
      <c r="G17" s="122"/>
      <c r="H17" s="97"/>
      <c r="I17" s="98"/>
      <c r="J17" s="35"/>
    </row>
    <row r="18" spans="1:10" ht="15" customHeight="1">
      <c r="A18" s="99"/>
      <c r="B18" s="100" t="s">
        <v>113</v>
      </c>
      <c r="C18" s="93"/>
      <c r="D18" s="93"/>
      <c r="E18" s="121"/>
      <c r="F18" s="95"/>
      <c r="G18" s="122"/>
      <c r="H18" s="97"/>
      <c r="I18" s="98"/>
      <c r="J18" s="35"/>
    </row>
    <row r="19" spans="1:10" ht="12.75" customHeight="1">
      <c r="A19" s="99"/>
      <c r="B19" s="100" t="s">
        <v>114</v>
      </c>
      <c r="C19" s="93"/>
      <c r="D19" s="93"/>
      <c r="E19" s="121"/>
      <c r="F19" s="95"/>
      <c r="G19" s="122"/>
      <c r="H19" s="97"/>
      <c r="I19" s="98"/>
      <c r="J19" s="35"/>
    </row>
    <row r="20" spans="1:10" ht="15" customHeight="1">
      <c r="A20" s="99"/>
      <c r="B20" s="100" t="s">
        <v>115</v>
      </c>
      <c r="C20" s="93"/>
      <c r="D20" s="93"/>
      <c r="E20" s="121"/>
      <c r="F20" s="95"/>
      <c r="G20" s="122"/>
      <c r="H20" s="97"/>
      <c r="I20" s="98"/>
      <c r="J20" s="35"/>
    </row>
    <row r="21" spans="1:10" ht="13.5" customHeight="1" hidden="1">
      <c r="A21" s="99"/>
      <c r="B21" s="100" t="s">
        <v>116</v>
      </c>
      <c r="C21" s="93"/>
      <c r="D21" s="93"/>
      <c r="E21" s="121"/>
      <c r="F21" s="95"/>
      <c r="G21" s="122"/>
      <c r="H21" s="97"/>
      <c r="I21" s="98"/>
      <c r="J21" s="35"/>
    </row>
    <row r="22" spans="1:10" ht="12.75">
      <c r="A22" s="123" t="s">
        <v>30</v>
      </c>
      <c r="B22" s="124" t="s">
        <v>118</v>
      </c>
      <c r="C22" s="125"/>
      <c r="D22" s="125"/>
      <c r="E22" s="126"/>
      <c r="F22" s="95"/>
      <c r="G22" s="122"/>
      <c r="H22" s="97"/>
      <c r="I22" s="98"/>
      <c r="J22" s="35"/>
    </row>
    <row r="23" spans="1:10" ht="25.5">
      <c r="A23" s="91" t="s">
        <v>32</v>
      </c>
      <c r="B23" s="127" t="s">
        <v>119</v>
      </c>
      <c r="C23" s="125"/>
      <c r="D23" s="125"/>
      <c r="E23" s="126"/>
      <c r="F23" s="95"/>
      <c r="G23" s="122"/>
      <c r="H23" s="97"/>
      <c r="I23" s="98"/>
      <c r="J23" s="35"/>
    </row>
    <row r="24" spans="1:10" ht="12.75">
      <c r="A24" s="128"/>
      <c r="B24" s="129" t="s">
        <v>120</v>
      </c>
      <c r="C24" s="130"/>
      <c r="D24" s="130"/>
      <c r="E24" s="131"/>
      <c r="F24" s="132"/>
      <c r="G24" s="133"/>
      <c r="H24" s="134"/>
      <c r="I24" s="135"/>
      <c r="J24" s="35"/>
    </row>
    <row r="25" spans="1:10" ht="1.5" customHeight="1">
      <c r="A25" s="136"/>
      <c r="B25" s="137"/>
      <c r="C25" s="138"/>
      <c r="D25" s="138"/>
      <c r="E25" s="139"/>
      <c r="F25" s="140"/>
      <c r="G25" s="141"/>
      <c r="H25" s="142"/>
      <c r="I25" s="135"/>
      <c r="J25" s="35"/>
    </row>
    <row r="26" spans="1:10" ht="12.75">
      <c r="A26" s="99"/>
      <c r="B26" s="100" t="s">
        <v>112</v>
      </c>
      <c r="C26" s="125"/>
      <c r="D26" s="125"/>
      <c r="E26" s="126"/>
      <c r="F26" s="95"/>
      <c r="G26" s="122"/>
      <c r="H26" s="97"/>
      <c r="I26" s="98"/>
      <c r="J26" s="35"/>
    </row>
    <row r="27" spans="1:10" ht="12.75">
      <c r="A27" s="99"/>
      <c r="B27" s="100" t="s">
        <v>113</v>
      </c>
      <c r="C27" s="125"/>
      <c r="D27" s="125"/>
      <c r="E27" s="126"/>
      <c r="F27" s="95"/>
      <c r="G27" s="122"/>
      <c r="H27" s="97"/>
      <c r="I27" s="98"/>
      <c r="J27" s="35"/>
    </row>
    <row r="28" spans="1:10" ht="12.75">
      <c r="A28" s="99"/>
      <c r="B28" s="100" t="s">
        <v>114</v>
      </c>
      <c r="C28" s="125"/>
      <c r="D28" s="125"/>
      <c r="E28" s="126"/>
      <c r="F28" s="95"/>
      <c r="G28" s="122"/>
      <c r="H28" s="97"/>
      <c r="I28" s="98"/>
      <c r="J28" s="35"/>
    </row>
    <row r="29" spans="1:10" ht="14.25">
      <c r="A29" s="99"/>
      <c r="B29" s="100" t="s">
        <v>115</v>
      </c>
      <c r="C29" s="125"/>
      <c r="D29" s="125"/>
      <c r="E29" s="126"/>
      <c r="F29" s="95"/>
      <c r="G29" s="122"/>
      <c r="H29" s="97"/>
      <c r="I29" s="98"/>
      <c r="J29" s="35"/>
    </row>
    <row r="30" spans="1:10" ht="12.75" hidden="1">
      <c r="A30" s="99"/>
      <c r="B30" s="100" t="s">
        <v>116</v>
      </c>
      <c r="C30" s="125"/>
      <c r="D30" s="125"/>
      <c r="E30" s="126"/>
      <c r="F30" s="95"/>
      <c r="G30" s="122"/>
      <c r="H30" s="97"/>
      <c r="I30" s="98"/>
      <c r="J30" s="35"/>
    </row>
    <row r="31" spans="1:10" ht="12.75">
      <c r="A31" s="91" t="s">
        <v>38</v>
      </c>
      <c r="B31" s="143" t="s">
        <v>121</v>
      </c>
      <c r="C31" s="125"/>
      <c r="D31" s="125"/>
      <c r="E31" s="126"/>
      <c r="F31" s="95"/>
      <c r="G31" s="122"/>
      <c r="H31" s="97"/>
      <c r="I31" s="98"/>
      <c r="J31" s="35"/>
    </row>
    <row r="32" spans="1:10" ht="12.75" customHeight="1">
      <c r="A32" s="99"/>
      <c r="B32" s="100" t="s">
        <v>110</v>
      </c>
      <c r="C32" s="144">
        <v>3.6</v>
      </c>
      <c r="D32" s="144">
        <f>'[1]э.энергия'!B46/1000</f>
        <v>2.115</v>
      </c>
      <c r="E32" s="145">
        <f>C32-D32</f>
        <v>1.4849999999999999</v>
      </c>
      <c r="F32" s="146">
        <v>3.4</v>
      </c>
      <c r="G32" s="147">
        <f>('[1]э.энергия'!E33+'[1]э.энергия'!E34+'[1]э.энергия'!E35)/1000</f>
        <v>1.176</v>
      </c>
      <c r="H32" s="148">
        <f>'[1]э.энергия'!E46/1000</f>
        <v>2.01</v>
      </c>
      <c r="I32" s="144">
        <f>'[1]э.энергия'!H46/1000</f>
        <v>2.27</v>
      </c>
      <c r="J32" s="45">
        <v>2</v>
      </c>
    </row>
    <row r="33" spans="1:10" ht="9.75" customHeight="1">
      <c r="A33" s="99"/>
      <c r="B33" s="100" t="s">
        <v>111</v>
      </c>
      <c r="C33" s="149"/>
      <c r="D33" s="149"/>
      <c r="E33" s="150"/>
      <c r="F33" s="146"/>
      <c r="G33" s="147"/>
      <c r="H33" s="148"/>
      <c r="I33" s="149"/>
      <c r="J33" s="45"/>
    </row>
    <row r="34" spans="1:10" ht="12.75">
      <c r="A34" s="99"/>
      <c r="B34" s="100" t="s">
        <v>112</v>
      </c>
      <c r="C34" s="144">
        <f>C32</f>
        <v>3.6</v>
      </c>
      <c r="D34" s="144">
        <f>D32</f>
        <v>2.115</v>
      </c>
      <c r="E34" s="145">
        <f>C34-D34</f>
        <v>1.4849999999999999</v>
      </c>
      <c r="F34" s="151">
        <f>F32</f>
        <v>3.4</v>
      </c>
      <c r="G34" s="151">
        <f>G32</f>
        <v>1.176</v>
      </c>
      <c r="H34" s="152">
        <f>H32</f>
        <v>2.01</v>
      </c>
      <c r="I34" s="153">
        <f>I32</f>
        <v>2.27</v>
      </c>
      <c r="J34" s="45">
        <f>J32</f>
        <v>2</v>
      </c>
    </row>
    <row r="35" spans="1:10" ht="12.75">
      <c r="A35" s="99"/>
      <c r="B35" s="100" t="s">
        <v>113</v>
      </c>
      <c r="C35" s="154"/>
      <c r="D35" s="154"/>
      <c r="E35" s="155"/>
      <c r="F35" s="156"/>
      <c r="G35" s="157"/>
      <c r="H35" s="158"/>
      <c r="I35" s="154"/>
      <c r="J35" s="45"/>
    </row>
    <row r="36" spans="1:10" ht="12.75">
      <c r="A36" s="99"/>
      <c r="B36" s="100" t="s">
        <v>114</v>
      </c>
      <c r="C36" s="154"/>
      <c r="D36" s="154"/>
      <c r="E36" s="155"/>
      <c r="F36" s="156"/>
      <c r="G36" s="157"/>
      <c r="H36" s="158"/>
      <c r="I36" s="154"/>
      <c r="J36" s="45"/>
    </row>
    <row r="37" spans="1:10" ht="14.25">
      <c r="A37" s="99"/>
      <c r="B37" s="100" t="s">
        <v>115</v>
      </c>
      <c r="C37" s="154"/>
      <c r="D37" s="154"/>
      <c r="E37" s="155"/>
      <c r="F37" s="156"/>
      <c r="G37" s="157"/>
      <c r="H37" s="158"/>
      <c r="I37" s="154"/>
      <c r="J37" s="45"/>
    </row>
    <row r="38" spans="1:10" ht="0.75" customHeight="1" hidden="1">
      <c r="A38" s="99"/>
      <c r="B38" s="100" t="s">
        <v>116</v>
      </c>
      <c r="C38" s="154"/>
      <c r="D38" s="154"/>
      <c r="E38" s="155"/>
      <c r="F38" s="156"/>
      <c r="G38" s="157"/>
      <c r="H38" s="158"/>
      <c r="I38" s="154"/>
      <c r="J38" s="45"/>
    </row>
    <row r="39" spans="1:10" ht="12.75">
      <c r="A39" s="99"/>
      <c r="B39" s="159" t="s">
        <v>111</v>
      </c>
      <c r="C39" s="154"/>
      <c r="D39" s="154"/>
      <c r="E39" s="155"/>
      <c r="F39" s="156"/>
      <c r="G39" s="157"/>
      <c r="H39" s="158"/>
      <c r="I39" s="154"/>
      <c r="J39" s="45"/>
    </row>
    <row r="40" spans="1:10" ht="12.75">
      <c r="A40" s="99"/>
      <c r="B40" s="159" t="s">
        <v>122</v>
      </c>
      <c r="C40" s="154"/>
      <c r="D40" s="154"/>
      <c r="E40" s="155"/>
      <c r="F40" s="156"/>
      <c r="G40" s="157"/>
      <c r="H40" s="158"/>
      <c r="I40" s="154"/>
      <c r="J40" s="45"/>
    </row>
    <row r="41" spans="1:10" ht="12.75">
      <c r="A41" s="99"/>
      <c r="B41" s="159" t="s">
        <v>123</v>
      </c>
      <c r="C41" s="154"/>
      <c r="D41" s="154"/>
      <c r="E41" s="155"/>
      <c r="F41" s="156"/>
      <c r="G41" s="157"/>
      <c r="H41" s="158"/>
      <c r="I41" s="154"/>
      <c r="J41" s="45"/>
    </row>
    <row r="42" spans="1:10" ht="25.5">
      <c r="A42" s="91" t="s">
        <v>40</v>
      </c>
      <c r="B42" s="127" t="s">
        <v>124</v>
      </c>
      <c r="C42" s="160"/>
      <c r="D42" s="160"/>
      <c r="E42" s="161"/>
      <c r="F42" s="156"/>
      <c r="G42" s="157"/>
      <c r="H42" s="158"/>
      <c r="I42" s="154"/>
      <c r="J42" s="45"/>
    </row>
    <row r="43" spans="1:10" ht="12.75">
      <c r="A43" s="99"/>
      <c r="B43" s="100" t="s">
        <v>110</v>
      </c>
      <c r="C43" s="144">
        <f aca="true" t="shared" si="0" ref="C43:H43">C32+C24</f>
        <v>3.6</v>
      </c>
      <c r="D43" s="144">
        <f t="shared" si="0"/>
        <v>2.115</v>
      </c>
      <c r="E43" s="145">
        <f t="shared" si="0"/>
        <v>1.4849999999999999</v>
      </c>
      <c r="F43" s="146">
        <f t="shared" si="0"/>
        <v>3.4</v>
      </c>
      <c r="G43" s="147">
        <f t="shared" si="0"/>
        <v>1.176</v>
      </c>
      <c r="H43" s="148">
        <f t="shared" si="0"/>
        <v>2.01</v>
      </c>
      <c r="I43" s="149">
        <f>I45</f>
        <v>2.27</v>
      </c>
      <c r="J43" s="45">
        <f>J34</f>
        <v>2</v>
      </c>
    </row>
    <row r="44" spans="1:10" ht="10.5" customHeight="1">
      <c r="A44" s="99"/>
      <c r="B44" s="100" t="s">
        <v>111</v>
      </c>
      <c r="C44" s="144"/>
      <c r="D44" s="144"/>
      <c r="E44" s="145"/>
      <c r="F44" s="146"/>
      <c r="G44" s="147"/>
      <c r="H44" s="148"/>
      <c r="I44" s="144"/>
      <c r="J44" s="45"/>
    </row>
    <row r="45" spans="1:10" ht="12.75">
      <c r="A45" s="91"/>
      <c r="B45" s="100" t="s">
        <v>112</v>
      </c>
      <c r="C45" s="162">
        <f aca="true" t="shared" si="1" ref="C45:H45">C34+C26</f>
        <v>3.6</v>
      </c>
      <c r="D45" s="162">
        <f t="shared" si="1"/>
        <v>2.115</v>
      </c>
      <c r="E45" s="163">
        <f t="shared" si="1"/>
        <v>1.4849999999999999</v>
      </c>
      <c r="F45" s="164">
        <f t="shared" si="1"/>
        <v>3.4</v>
      </c>
      <c r="G45" s="165">
        <f t="shared" si="1"/>
        <v>1.176</v>
      </c>
      <c r="H45" s="166">
        <f t="shared" si="1"/>
        <v>2.01</v>
      </c>
      <c r="I45" s="167">
        <f>I34</f>
        <v>2.27</v>
      </c>
      <c r="J45" s="45">
        <f>J43</f>
        <v>2</v>
      </c>
    </row>
    <row r="46" spans="1:10" ht="12.75">
      <c r="A46" s="91"/>
      <c r="B46" s="100" t="s">
        <v>113</v>
      </c>
      <c r="C46" s="168"/>
      <c r="D46" s="168"/>
      <c r="E46" s="169"/>
      <c r="F46" s="170"/>
      <c r="G46" s="171"/>
      <c r="H46" s="172"/>
      <c r="I46" s="173"/>
      <c r="J46" s="45"/>
    </row>
    <row r="47" spans="1:10" ht="12.75">
      <c r="A47" s="91"/>
      <c r="B47" s="100" t="s">
        <v>114</v>
      </c>
      <c r="C47" s="168"/>
      <c r="D47" s="168"/>
      <c r="E47" s="169"/>
      <c r="F47" s="170"/>
      <c r="G47" s="171"/>
      <c r="H47" s="172"/>
      <c r="I47" s="173"/>
      <c r="J47" s="45"/>
    </row>
    <row r="48" spans="1:10" ht="14.25">
      <c r="A48" s="91"/>
      <c r="B48" s="100" t="s">
        <v>115</v>
      </c>
      <c r="C48" s="168"/>
      <c r="D48" s="168"/>
      <c r="E48" s="169"/>
      <c r="F48" s="170"/>
      <c r="G48" s="171"/>
      <c r="H48" s="172"/>
      <c r="I48" s="173"/>
      <c r="J48" s="45"/>
    </row>
    <row r="49" spans="1:10" ht="12.75" hidden="1">
      <c r="A49" s="91"/>
      <c r="B49" s="100" t="s">
        <v>116</v>
      </c>
      <c r="C49" s="168"/>
      <c r="D49" s="168"/>
      <c r="E49" s="169"/>
      <c r="F49" s="170"/>
      <c r="G49" s="171"/>
      <c r="H49" s="172"/>
      <c r="I49" s="173"/>
      <c r="J49" s="45"/>
    </row>
    <row r="50" spans="1:10" ht="12.75" customHeight="1">
      <c r="A50" s="91" t="s">
        <v>42</v>
      </c>
      <c r="B50" s="92" t="s">
        <v>125</v>
      </c>
      <c r="C50" s="168"/>
      <c r="D50" s="168"/>
      <c r="E50" s="169"/>
      <c r="F50" s="170"/>
      <c r="G50" s="171"/>
      <c r="H50" s="172"/>
      <c r="I50" s="173"/>
      <c r="J50" s="45"/>
    </row>
    <row r="51" spans="1:10" ht="12.75">
      <c r="A51" s="99"/>
      <c r="B51" s="100" t="s">
        <v>110</v>
      </c>
      <c r="C51" s="144"/>
      <c r="D51" s="144"/>
      <c r="E51" s="145"/>
      <c r="F51" s="174"/>
      <c r="G51" s="175"/>
      <c r="H51" s="176"/>
      <c r="I51" s="144"/>
      <c r="J51" s="45"/>
    </row>
    <row r="52" spans="1:10" ht="11.25" customHeight="1">
      <c r="A52" s="99"/>
      <c r="B52" s="100" t="s">
        <v>111</v>
      </c>
      <c r="C52" s="144"/>
      <c r="D52" s="144"/>
      <c r="E52" s="145"/>
      <c r="F52" s="174"/>
      <c r="G52" s="175"/>
      <c r="H52" s="176"/>
      <c r="I52" s="144"/>
      <c r="J52" s="45"/>
    </row>
    <row r="53" spans="1:10" ht="12.75">
      <c r="A53" s="99"/>
      <c r="B53" s="100" t="s">
        <v>112</v>
      </c>
      <c r="C53" s="168"/>
      <c r="D53" s="168"/>
      <c r="E53" s="169"/>
      <c r="F53" s="170"/>
      <c r="G53" s="171"/>
      <c r="H53" s="172"/>
      <c r="I53" s="173"/>
      <c r="J53" s="45"/>
    </row>
    <row r="54" spans="1:10" ht="12.75">
      <c r="A54" s="99"/>
      <c r="B54" s="100" t="s">
        <v>113</v>
      </c>
      <c r="C54" s="168"/>
      <c r="D54" s="168"/>
      <c r="E54" s="169"/>
      <c r="F54" s="170"/>
      <c r="G54" s="171"/>
      <c r="H54" s="172"/>
      <c r="I54" s="173"/>
      <c r="J54" s="45"/>
    </row>
    <row r="55" spans="1:10" ht="12.75">
      <c r="A55" s="99"/>
      <c r="B55" s="100" t="s">
        <v>114</v>
      </c>
      <c r="C55" s="168"/>
      <c r="D55" s="168"/>
      <c r="E55" s="169"/>
      <c r="F55" s="170"/>
      <c r="G55" s="171"/>
      <c r="H55" s="172"/>
      <c r="I55" s="173"/>
      <c r="J55" s="45"/>
    </row>
    <row r="56" spans="1:10" ht="13.5" customHeight="1">
      <c r="A56" s="99"/>
      <c r="B56" s="100" t="s">
        <v>115</v>
      </c>
      <c r="C56" s="168"/>
      <c r="D56" s="168"/>
      <c r="E56" s="169"/>
      <c r="F56" s="170"/>
      <c r="G56" s="171"/>
      <c r="H56" s="172"/>
      <c r="I56" s="173"/>
      <c r="J56" s="45"/>
    </row>
    <row r="57" spans="1:10" ht="12.75" hidden="1">
      <c r="A57" s="99"/>
      <c r="B57" s="100" t="s">
        <v>116</v>
      </c>
      <c r="C57" s="168"/>
      <c r="D57" s="168"/>
      <c r="E57" s="169"/>
      <c r="F57" s="170"/>
      <c r="G57" s="171"/>
      <c r="H57" s="172"/>
      <c r="I57" s="173"/>
      <c r="J57" s="45"/>
    </row>
    <row r="58" spans="1:10" ht="12.75">
      <c r="A58" s="99"/>
      <c r="B58" s="177" t="s">
        <v>111</v>
      </c>
      <c r="C58" s="173"/>
      <c r="D58" s="173"/>
      <c r="E58" s="178"/>
      <c r="F58" s="170"/>
      <c r="G58" s="171"/>
      <c r="H58" s="172"/>
      <c r="I58" s="173"/>
      <c r="J58" s="45"/>
    </row>
    <row r="59" spans="1:10" ht="11.25" customHeight="1">
      <c r="A59" s="99" t="s">
        <v>126</v>
      </c>
      <c r="B59" s="159" t="s">
        <v>127</v>
      </c>
      <c r="C59" s="179"/>
      <c r="D59" s="179"/>
      <c r="E59" s="180"/>
      <c r="F59" s="170"/>
      <c r="G59" s="171"/>
      <c r="H59" s="172"/>
      <c r="I59" s="173"/>
      <c r="J59" s="45"/>
    </row>
    <row r="60" spans="1:10" ht="14.25" customHeight="1">
      <c r="A60" s="99" t="s">
        <v>128</v>
      </c>
      <c r="B60" s="159" t="s">
        <v>129</v>
      </c>
      <c r="C60" s="179"/>
      <c r="D60" s="179"/>
      <c r="E60" s="180"/>
      <c r="F60" s="170"/>
      <c r="G60" s="171"/>
      <c r="H60" s="172"/>
      <c r="I60" s="173"/>
      <c r="J60" s="45"/>
    </row>
    <row r="61" spans="1:10" ht="13.5" customHeight="1">
      <c r="A61" s="181" t="s">
        <v>44</v>
      </c>
      <c r="B61" s="182" t="s">
        <v>130</v>
      </c>
      <c r="C61" s="183"/>
      <c r="D61" s="183"/>
      <c r="E61" s="184"/>
      <c r="F61" s="185"/>
      <c r="G61" s="186"/>
      <c r="H61" s="187"/>
      <c r="I61" s="173"/>
      <c r="J61" s="45"/>
    </row>
    <row r="62" spans="1:10" ht="12.75">
      <c r="A62" s="128"/>
      <c r="B62" s="129" t="s">
        <v>120</v>
      </c>
      <c r="C62" s="188"/>
      <c r="D62" s="188"/>
      <c r="E62" s="189"/>
      <c r="F62" s="190"/>
      <c r="G62" s="191"/>
      <c r="H62" s="192"/>
      <c r="I62" s="193"/>
      <c r="J62" s="45"/>
    </row>
    <row r="63" spans="1:10" ht="1.5" customHeight="1">
      <c r="A63" s="136"/>
      <c r="B63" s="137"/>
      <c r="C63" s="194"/>
      <c r="D63" s="194"/>
      <c r="E63" s="195"/>
      <c r="F63" s="196"/>
      <c r="G63" s="197"/>
      <c r="H63" s="198"/>
      <c r="I63" s="193"/>
      <c r="J63" s="45"/>
    </row>
    <row r="64" spans="1:10" ht="12.75">
      <c r="A64" s="199"/>
      <c r="B64" s="200" t="s">
        <v>112</v>
      </c>
      <c r="C64" s="201"/>
      <c r="D64" s="201"/>
      <c r="E64" s="202"/>
      <c r="F64" s="203"/>
      <c r="G64" s="204"/>
      <c r="H64" s="205"/>
      <c r="I64" s="173"/>
      <c r="J64" s="45"/>
    </row>
    <row r="65" spans="1:10" ht="12.75">
      <c r="A65" s="99"/>
      <c r="B65" s="100" t="s">
        <v>113</v>
      </c>
      <c r="C65" s="206"/>
      <c r="D65" s="206"/>
      <c r="E65" s="207"/>
      <c r="F65" s="170"/>
      <c r="G65" s="171"/>
      <c r="H65" s="172"/>
      <c r="I65" s="173"/>
      <c r="J65" s="45"/>
    </row>
    <row r="66" spans="1:10" ht="12.75">
      <c r="A66" s="99"/>
      <c r="B66" s="100" t="s">
        <v>114</v>
      </c>
      <c r="C66" s="208"/>
      <c r="D66" s="208"/>
      <c r="E66" s="209"/>
      <c r="F66" s="95"/>
      <c r="G66" s="122"/>
      <c r="H66" s="97"/>
      <c r="I66" s="98"/>
      <c r="J66" s="45"/>
    </row>
    <row r="67" spans="1:10" ht="14.25">
      <c r="A67" s="99"/>
      <c r="B67" s="100" t="s">
        <v>115</v>
      </c>
      <c r="C67" s="208"/>
      <c r="D67" s="208"/>
      <c r="E67" s="209"/>
      <c r="F67" s="95"/>
      <c r="G67" s="122"/>
      <c r="H67" s="97"/>
      <c r="I67" s="98"/>
      <c r="J67" s="45"/>
    </row>
    <row r="68" spans="1:10" ht="12.75" hidden="1">
      <c r="A68" s="99"/>
      <c r="B68" s="100" t="s">
        <v>116</v>
      </c>
      <c r="C68" s="208"/>
      <c r="D68" s="208"/>
      <c r="E68" s="209"/>
      <c r="F68" s="95"/>
      <c r="G68" s="122"/>
      <c r="H68" s="97"/>
      <c r="I68" s="98"/>
      <c r="J68" s="45"/>
    </row>
    <row r="69" spans="1:10" ht="24.75" customHeight="1">
      <c r="A69" s="91" t="s">
        <v>52</v>
      </c>
      <c r="B69" s="127" t="s">
        <v>131</v>
      </c>
      <c r="C69" s="208"/>
      <c r="D69" s="208"/>
      <c r="E69" s="209"/>
      <c r="F69" s="95"/>
      <c r="G69" s="122"/>
      <c r="H69" s="97"/>
      <c r="I69" s="98"/>
      <c r="J69" s="45"/>
    </row>
    <row r="70" spans="1:10" ht="12.75">
      <c r="A70" s="210"/>
      <c r="B70" s="100" t="s">
        <v>132</v>
      </c>
      <c r="C70" s="211">
        <f aca="true" t="shared" si="2" ref="C70:H70">C43-C51</f>
        <v>3.6</v>
      </c>
      <c r="D70" s="211">
        <f t="shared" si="2"/>
        <v>2.115</v>
      </c>
      <c r="E70" s="212">
        <f t="shared" si="2"/>
        <v>1.4849999999999999</v>
      </c>
      <c r="F70" s="213">
        <f t="shared" si="2"/>
        <v>3.4</v>
      </c>
      <c r="G70" s="214">
        <f t="shared" si="2"/>
        <v>1.176</v>
      </c>
      <c r="H70" s="215">
        <f t="shared" si="2"/>
        <v>2.01</v>
      </c>
      <c r="I70" s="153">
        <f>'[1]э.энергия'!H46/1000</f>
        <v>2.27</v>
      </c>
      <c r="J70" s="45">
        <f>J45</f>
        <v>2</v>
      </c>
    </row>
    <row r="71" spans="1:10" ht="11.25" customHeight="1">
      <c r="A71" s="210"/>
      <c r="B71" s="100" t="s">
        <v>111</v>
      </c>
      <c r="C71" s="98"/>
      <c r="D71" s="98"/>
      <c r="E71" s="216"/>
      <c r="F71" s="156"/>
      <c r="G71" s="157"/>
      <c r="H71" s="217"/>
      <c r="I71" s="218"/>
      <c r="J71" s="45"/>
    </row>
    <row r="72" spans="1:10" ht="12.75">
      <c r="A72" s="210"/>
      <c r="B72" s="100" t="s">
        <v>112</v>
      </c>
      <c r="C72" s="211">
        <f aca="true" t="shared" si="3" ref="C72:H72">C45-C53</f>
        <v>3.6</v>
      </c>
      <c r="D72" s="211">
        <f t="shared" si="3"/>
        <v>2.115</v>
      </c>
      <c r="E72" s="212">
        <f t="shared" si="3"/>
        <v>1.4849999999999999</v>
      </c>
      <c r="F72" s="213">
        <f t="shared" si="3"/>
        <v>3.4</v>
      </c>
      <c r="G72" s="214">
        <f t="shared" si="3"/>
        <v>1.176</v>
      </c>
      <c r="H72" s="215">
        <f t="shared" si="3"/>
        <v>2.01</v>
      </c>
      <c r="I72" s="153">
        <f>I70</f>
        <v>2.27</v>
      </c>
      <c r="J72" s="45">
        <f>J70</f>
        <v>2</v>
      </c>
    </row>
    <row r="73" spans="1:10" ht="12.75">
      <c r="A73" s="210"/>
      <c r="B73" s="100" t="s">
        <v>113</v>
      </c>
      <c r="C73" s="98"/>
      <c r="D73" s="98"/>
      <c r="E73" s="216"/>
      <c r="F73" s="95"/>
      <c r="G73" s="122"/>
      <c r="H73" s="97"/>
      <c r="I73" s="98"/>
      <c r="J73" s="45"/>
    </row>
    <row r="74" spans="1:10" ht="12.75">
      <c r="A74" s="210"/>
      <c r="B74" s="100" t="s">
        <v>114</v>
      </c>
      <c r="C74" s="98"/>
      <c r="D74" s="98"/>
      <c r="E74" s="216"/>
      <c r="F74" s="95"/>
      <c r="G74" s="122"/>
      <c r="H74" s="97"/>
      <c r="I74" s="98"/>
      <c r="J74" s="45"/>
    </row>
    <row r="75" spans="1:10" ht="13.5" customHeight="1" thickBot="1">
      <c r="A75" s="219"/>
      <c r="B75" s="220" t="s">
        <v>115</v>
      </c>
      <c r="C75" s="221"/>
      <c r="D75" s="221"/>
      <c r="E75" s="222"/>
      <c r="F75" s="223"/>
      <c r="G75" s="224"/>
      <c r="H75" s="225"/>
      <c r="I75" s="98"/>
      <c r="J75" s="45"/>
    </row>
    <row r="76" spans="1:9" ht="12.75" hidden="1">
      <c r="A76" s="226"/>
      <c r="B76" s="227" t="s">
        <v>116</v>
      </c>
      <c r="C76" s="226"/>
      <c r="D76" s="226"/>
      <c r="E76" s="226"/>
      <c r="F76" s="226"/>
      <c r="G76" s="226"/>
      <c r="H76" s="226"/>
      <c r="I76" s="226"/>
    </row>
    <row r="77" spans="1:9" ht="5.25" customHeight="1">
      <c r="A77" s="228"/>
      <c r="B77" s="229"/>
      <c r="C77" s="228"/>
      <c r="D77" s="228"/>
      <c r="E77" s="228"/>
      <c r="F77" s="228"/>
      <c r="G77" s="228"/>
      <c r="H77" s="228"/>
      <c r="I77" s="230"/>
    </row>
    <row r="78" spans="1:9" ht="5.25" customHeight="1">
      <c r="A78" s="228"/>
      <c r="B78" s="229"/>
      <c r="C78" s="228"/>
      <c r="D78" s="228"/>
      <c r="E78" s="228"/>
      <c r="F78" s="228"/>
      <c r="G78" s="228"/>
      <c r="H78" s="228"/>
      <c r="I78" s="230"/>
    </row>
    <row r="79" spans="1:9" ht="12.75">
      <c r="A79" s="228"/>
      <c r="B79" s="228"/>
      <c r="C79" s="228"/>
      <c r="D79" s="228"/>
      <c r="E79" s="228"/>
      <c r="F79" s="228"/>
      <c r="G79" s="228"/>
      <c r="H79" s="228"/>
      <c r="I79" s="228"/>
    </row>
    <row r="80" spans="1:9" ht="12.75">
      <c r="A80" s="228"/>
      <c r="B80" s="228"/>
      <c r="C80" s="228"/>
      <c r="D80" s="228"/>
      <c r="E80" s="228"/>
      <c r="F80" s="228"/>
      <c r="G80" s="228"/>
      <c r="H80" s="228"/>
      <c r="I80" s="228"/>
    </row>
    <row r="81" spans="1:9" ht="12.75">
      <c r="A81" s="228"/>
      <c r="B81" s="228"/>
      <c r="C81" s="228"/>
      <c r="D81" s="228"/>
      <c r="E81" s="228"/>
      <c r="F81" s="228"/>
      <c r="G81" s="228"/>
      <c r="H81" s="228"/>
      <c r="I81" s="228"/>
    </row>
    <row r="82" spans="1:9" ht="12.75">
      <c r="A82" s="228"/>
      <c r="B82" s="228"/>
      <c r="C82" s="228"/>
      <c r="D82" s="228"/>
      <c r="E82" s="228"/>
      <c r="F82" s="228"/>
      <c r="G82" s="228"/>
      <c r="H82" s="228"/>
      <c r="I82" s="228"/>
    </row>
    <row r="83" spans="1:9" ht="12.75">
      <c r="A83" s="228"/>
      <c r="B83" s="228"/>
      <c r="C83" s="228"/>
      <c r="D83" s="228"/>
      <c r="E83" s="228"/>
      <c r="F83" s="228"/>
      <c r="G83" s="228"/>
      <c r="H83" s="228"/>
      <c r="I83" s="228"/>
    </row>
    <row r="84" spans="1:9" ht="12.75">
      <c r="A84" s="228"/>
      <c r="B84" s="228"/>
      <c r="C84" s="228"/>
      <c r="D84" s="228"/>
      <c r="E84" s="228"/>
      <c r="F84" s="228"/>
      <c r="G84" s="228"/>
      <c r="H84" s="228"/>
      <c r="I84" s="228"/>
    </row>
    <row r="85" spans="1:9" ht="12.75">
      <c r="A85" s="228"/>
      <c r="B85" s="228"/>
      <c r="C85" s="228"/>
      <c r="D85" s="228"/>
      <c r="E85" s="228"/>
      <c r="F85" s="228"/>
      <c r="G85" s="228"/>
      <c r="H85" s="228"/>
      <c r="I85" s="228"/>
    </row>
    <row r="86" spans="1:9" ht="12.75">
      <c r="A86" s="228"/>
      <c r="B86" s="228"/>
      <c r="C86" s="228"/>
      <c r="D86" s="228"/>
      <c r="E86" s="228"/>
      <c r="F86" s="228"/>
      <c r="G86" s="228"/>
      <c r="H86" s="228"/>
      <c r="I86" s="228"/>
    </row>
    <row r="87" spans="1:9" ht="12.75">
      <c r="A87" s="228"/>
      <c r="B87" s="228"/>
      <c r="C87" s="228"/>
      <c r="D87" s="228"/>
      <c r="E87" s="228"/>
      <c r="F87" s="228"/>
      <c r="G87" s="228"/>
      <c r="H87" s="228"/>
      <c r="I87" s="228"/>
    </row>
    <row r="88" spans="1:9" ht="12.75">
      <c r="A88" s="228"/>
      <c r="B88" s="228"/>
      <c r="C88" s="228"/>
      <c r="D88" s="228"/>
      <c r="E88" s="228"/>
      <c r="F88" s="228"/>
      <c r="G88" s="228"/>
      <c r="H88" s="228"/>
      <c r="I88" s="228"/>
    </row>
  </sheetData>
  <mergeCells count="27">
    <mergeCell ref="I62:I63"/>
    <mergeCell ref="E62:E63"/>
    <mergeCell ref="F62:F63"/>
    <mergeCell ref="G62:G63"/>
    <mergeCell ref="H62:H63"/>
    <mergeCell ref="A62:A63"/>
    <mergeCell ref="B62:B63"/>
    <mergeCell ref="C62:C63"/>
    <mergeCell ref="D62:D63"/>
    <mergeCell ref="I4:J4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A4:A5"/>
    <mergeCell ref="B4:B5"/>
    <mergeCell ref="C4:E4"/>
    <mergeCell ref="F4:H4"/>
    <mergeCell ref="H1:I1"/>
    <mergeCell ref="A2:I2"/>
    <mergeCell ref="C3:G3"/>
    <mergeCell ref="H3:I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tarif11</dc:creator>
  <cp:keywords/>
  <dc:description/>
  <cp:lastModifiedBy>tarif11</cp:lastModifiedBy>
  <dcterms:created xsi:type="dcterms:W3CDTF">2010-12-09T12:20:00Z</dcterms:created>
  <dcterms:modified xsi:type="dcterms:W3CDTF">2010-12-09T12:21:29Z</dcterms:modified>
  <cp:category/>
  <cp:version/>
  <cp:contentType/>
  <cp:contentStatus/>
</cp:coreProperties>
</file>