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<sst xmlns="http://schemas.openxmlformats.org/spreadsheetml/2006/main" count="202" uniqueCount="137">
  <si>
    <t>Таблица N Т1</t>
  </si>
  <si>
    <t>Калькуляция расходов, связанных с производством, передачей  и сбытом тепловой энергии, санатория "Волга"ОАО "Чувашсетьгаз", 
на 2010 год (Чебоксарский район)</t>
  </si>
  <si>
    <t>тыс.руб.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</si>
  <si>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</si>
  <si>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</si>
  <si>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</si>
  <si>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администрация</t>
  </si>
  <si>
    <t>Расчет  Госслужбы</t>
  </si>
  <si>
    <t xml:space="preserve"> 2008 год</t>
  </si>
  <si>
    <t>Базовый период- 2009 год</t>
  </si>
  <si>
    <t>Уд.
вес</t>
  </si>
  <si>
    <t xml:space="preserve">Прирост 
к 
тарифу 2008 г. 
</t>
  </si>
  <si>
    <t>Период
регулиро-вания - 2010 год</t>
  </si>
  <si>
    <t xml:space="preserve">Прирост
к 
тарифу 2009 г.
</t>
  </si>
  <si>
    <t>2010 г</t>
  </si>
  <si>
    <t xml:space="preserve">Темп 
роста
к 
тарифу
2009г.
</t>
  </si>
  <si>
    <t>2009 г.</t>
  </si>
  <si>
    <t>Уд.
вес,
%</t>
  </si>
  <si>
    <t xml:space="preserve">Темп 
роста 
к 
тарифу 
</t>
  </si>
  <si>
    <t>Период
регули-
рования - 2010 год</t>
  </si>
  <si>
    <t>Прирост к
 тарифу
 2009 г.</t>
  </si>
  <si>
    <t>Темп 
роста к
 оценке
 2009 г.</t>
  </si>
  <si>
    <t>Откло-
нение</t>
  </si>
  <si>
    <t>Предус-мотрено в тарифе</t>
  </si>
  <si>
    <t>Факт</t>
  </si>
  <si>
    <t>Факт 1 квартала</t>
  </si>
  <si>
    <t>Оценка  за год</t>
  </si>
  <si>
    <t>1.</t>
  </si>
  <si>
    <t>Топливо на технологические цели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</si>
  <si>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</si>
  <si>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</si>
  <si>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</si>
  <si>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</si>
  <si>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</si>
  <si>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</si>
  <si>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</si>
  <si>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производственных рабочих</t>
  </si>
  <si>
    <t>6.</t>
  </si>
  <si>
    <t>Дополнительная оплата труда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</si>
  <si>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</si>
  <si>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</si>
  <si>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</si>
  <si>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</si>
  <si>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</si>
  <si>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</si>
  <si>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</si>
  <si>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</si>
  <si>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</si>
  <si>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</si>
  <si>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</si>
  <si>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</si>
  <si>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</si>
  <si>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</si>
  <si>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</si>
  <si>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</si>
  <si>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</si>
  <si>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</si>
  <si>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</si>
  <si>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</si>
  <si>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</si>
  <si>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</si>
  <si>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</si>
  <si>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</si>
  <si>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</si>
  <si>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</si>
  <si>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</si>
  <si>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</si>
  <si>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</si>
  <si>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имущество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</si>
  <si>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</si>
  <si>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</si>
  <si>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</si>
  <si>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</si>
  <si>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</si>
  <si>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</si>
  <si>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</si>
  <si>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</si>
  <si>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</t>
  </si>
  <si>
    <t>15.</t>
  </si>
  <si>
    <t>Полезный     отпуск     теплоэнергии, тыс.Гкал</t>
  </si>
  <si>
    <t>16.</t>
  </si>
  <si>
    <t>Себестоимость 1 Гкал, руб/Гкал</t>
  </si>
  <si>
    <t>17.</t>
  </si>
  <si>
    <t>Прибыль (Убыток-)</t>
  </si>
  <si>
    <t>-303,08</t>
  </si>
  <si>
    <t>18.</t>
  </si>
  <si>
    <t>Рентабельность , в %</t>
  </si>
  <si>
    <t>-23,7</t>
  </si>
  <si>
    <t>19.</t>
  </si>
  <si>
    <t>Необходимая валовая выручка</t>
  </si>
  <si>
    <t>20.</t>
  </si>
  <si>
    <t>Средний тариф, руб./Гкал (без  НДС)</t>
  </si>
  <si>
    <t>21.</t>
  </si>
  <si>
    <t>НВВ расчетная</t>
  </si>
  <si>
    <t>22.</t>
  </si>
  <si>
    <t>Средняя заработная плата производственных рабочих</t>
  </si>
  <si>
    <t>Таблица № 2</t>
  </si>
  <si>
    <t>Расчет полезного отпуска тепловой энергии  теплоснабжающей организации</t>
  </si>
  <si>
    <t>тыс.Гкал</t>
  </si>
  <si>
    <t>№№ п/п</t>
  </si>
  <si>
    <t>Базовый период - 2009 год</t>
  </si>
  <si>
    <t>Период регулирования - 2010 год</t>
  </si>
  <si>
    <t>Период регулирования 2010 по данным Госслужбы</t>
  </si>
  <si>
    <t xml:space="preserve">Предус-мотрено  в тарифе </t>
  </si>
  <si>
    <t xml:space="preserve">Факт </t>
  </si>
  <si>
    <t>Откло-нение     (гр.3-гр.4)</t>
  </si>
  <si>
    <t xml:space="preserve">Оценка за год 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</si>
  <si>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</si>
  <si>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</si>
  <si>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</si>
  <si>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</si>
  <si>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</si>
  <si>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</si>
  <si>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t>1,2 до 2,5 кг/см2 и т.д.</t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</si>
  <si>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</si>
  <si>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</si>
  <si>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</si>
  <si>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</si>
  <si>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>2,25</t>
  </si>
  <si>
    <t>1,68</t>
  </si>
  <si>
    <t xml:space="preserve"> в том числе:</t>
  </si>
  <si>
    <t>Покупная теплоэнергия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</si>
  <si>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</si>
  <si>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</si>
  <si>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</si>
  <si>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</si>
  <si>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</si>
  <si>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</si>
  <si>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</si>
  <si>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</si>
  <si>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t>0,22</t>
  </si>
  <si>
    <t>То  же  в % к отпуску в сеть (стр.7/стр.6)</t>
  </si>
  <si>
    <t>9,8</t>
  </si>
  <si>
    <t>Всего, в том числе:</t>
  </si>
  <si>
    <t>Полезный   отпуск  теплоэнергии  (стр.6-стр.7)</t>
  </si>
  <si>
    <t>2,03</t>
  </si>
  <si>
    <t>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</si>
</sst>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</numFmts>
  <fonts count="23">
    <font>
      <sz val="10"/>
      <name val="Times New Roman"/>
      <family val="0"/>
    </font>
    <font>
      <sz val="10"/>
      <name val="Helv"/>
      <family val="0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8"/>
      <color indexed="17"/>
      <name val="Arial cyr"/>
      <family val="0"/>
    </font>
    <font>
      <sz val="7.5"/>
      <name val="Arial cyr"/>
      <family val="0"/>
    </font>
    <font>
      <sz val="8"/>
      <color indexed="12"/>
      <name val="Arial cyr"/>
      <family val="0"/>
    </font>
    <font>
      <sz val="8"/>
      <name val="Arial Cyr"/>
      <family val="0"/>
    </font>
    <font>
      <sz val="9.5"/>
      <name val="Arial Cyr"/>
      <family val="0"/>
    </font>
    <font>
      <b/>
      <sz val="9.5"/>
      <name val="Arial Cyr"/>
      <family val="0"/>
    </font>
    <font>
      <sz val="12"/>
      <color indexed="6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15" applyFont="1" applyBorder="1" applyAlignment="1">
      <alignment horizontal="right"/>
    </xf>
    <xf numFmtId="0" fontId="5" fillId="0" borderId="0" xfId="15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15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vertical="top" wrapText="1"/>
    </xf>
    <xf numFmtId="0" fontId="7" fillId="0" borderId="2" xfId="0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9" fontId="7" fillId="0" borderId="2" xfId="0" applyNumberFormat="1" applyFont="1" applyFill="1" applyBorder="1" applyAlignment="1">
      <alignment/>
    </xf>
    <xf numFmtId="10" fontId="7" fillId="0" borderId="2" xfId="18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9" fontId="7" fillId="0" borderId="2" xfId="18" applyFont="1" applyFill="1" applyBorder="1" applyAlignment="1">
      <alignment/>
    </xf>
    <xf numFmtId="49" fontId="14" fillId="0" borderId="2" xfId="0" applyNumberFormat="1" applyFont="1" applyBorder="1" applyAlignment="1">
      <alignment vertical="top" wrapText="1"/>
    </xf>
    <xf numFmtId="164" fontId="7" fillId="0" borderId="2" xfId="0" applyNumberFormat="1" applyFont="1" applyFill="1" applyBorder="1" applyAlignment="1">
      <alignment/>
    </xf>
    <xf numFmtId="9" fontId="7" fillId="0" borderId="2" xfId="18" applyNumberFormat="1" applyFont="1" applyFill="1" applyBorder="1" applyAlignment="1">
      <alignment/>
    </xf>
    <xf numFmtId="49" fontId="13" fillId="0" borderId="2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vertical="top" wrapText="1"/>
    </xf>
    <xf numFmtId="16" fontId="13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15" fillId="0" borderId="2" xfId="0" applyNumberFormat="1" applyFont="1" applyBorder="1" applyAlignment="1">
      <alignment vertical="top" wrapText="1"/>
    </xf>
    <xf numFmtId="2" fontId="16" fillId="0" borderId="2" xfId="0" applyNumberFormat="1" applyFont="1" applyFill="1" applyBorder="1" applyAlignment="1">
      <alignment/>
    </xf>
    <xf numFmtId="165" fontId="7" fillId="0" borderId="2" xfId="0" applyNumberFormat="1" applyFont="1" applyFill="1" applyBorder="1" applyAlignment="1">
      <alignment/>
    </xf>
    <xf numFmtId="4" fontId="7" fillId="0" borderId="2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6" fontId="7" fillId="0" borderId="2" xfId="18" applyNumberFormat="1" applyFont="1" applyFill="1" applyBorder="1" applyAlignment="1">
      <alignment/>
    </xf>
    <xf numFmtId="49" fontId="7" fillId="0" borderId="2" xfId="18" applyNumberFormat="1" applyFont="1" applyFill="1" applyBorder="1" applyAlignment="1">
      <alignment horizontal="center"/>
    </xf>
    <xf numFmtId="9" fontId="7" fillId="0" borderId="2" xfId="18" applyFont="1" applyFill="1" applyBorder="1" applyAlignment="1">
      <alignment horizontal="center"/>
    </xf>
    <xf numFmtId="10" fontId="7" fillId="0" borderId="2" xfId="18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2" xfId="0" applyFont="1" applyFill="1" applyBorder="1" applyAlignment="1">
      <alignment horizontal="center" vertical="top"/>
    </xf>
    <xf numFmtId="49" fontId="15" fillId="0" borderId="2" xfId="0" applyNumberFormat="1" applyFont="1" applyFill="1" applyBorder="1" applyAlignment="1">
      <alignment vertical="top" wrapText="1"/>
    </xf>
    <xf numFmtId="2" fontId="19" fillId="0" borderId="2" xfId="0" applyNumberFormat="1" applyFont="1" applyFill="1" applyBorder="1" applyAlignment="1">
      <alignment/>
    </xf>
    <xf numFmtId="0" fontId="19" fillId="0" borderId="2" xfId="0" applyFont="1" applyFill="1" applyBorder="1" applyAlignment="1">
      <alignment/>
    </xf>
    <xf numFmtId="9" fontId="19" fillId="0" borderId="2" xfId="0" applyNumberFormat="1" applyFont="1" applyFill="1" applyBorder="1" applyAlignment="1">
      <alignment/>
    </xf>
    <xf numFmtId="10" fontId="19" fillId="0" borderId="2" xfId="18" applyNumberFormat="1" applyFont="1" applyFill="1" applyBorder="1" applyAlignment="1">
      <alignment/>
    </xf>
    <xf numFmtId="9" fontId="19" fillId="0" borderId="2" xfId="18" applyFont="1" applyFill="1" applyBorder="1" applyAlignment="1">
      <alignment/>
    </xf>
    <xf numFmtId="0" fontId="8" fillId="0" borderId="2" xfId="0" applyFont="1" applyBorder="1" applyAlignment="1">
      <alignment horizontal="center"/>
    </xf>
    <xf numFmtId="0" fontId="5" fillId="0" borderId="2" xfId="0" applyFont="1" applyFill="1" applyBorder="1" applyAlignment="1">
      <alignment/>
    </xf>
    <xf numFmtId="10" fontId="7" fillId="0" borderId="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Border="1" applyAlignment="1">
      <alignment horizontal="right"/>
    </xf>
    <xf numFmtId="0" fontId="1" fillId="0" borderId="11" xfId="0" applyBorder="1" applyAlignment="1">
      <alignment horizontal="center" vertical="center" wrapText="1"/>
    </xf>
    <xf numFmtId="0" fontId="1" fillId="0" borderId="12" xfId="0" applyBorder="1" applyAlignment="1">
      <alignment horizontal="center" vertical="center"/>
    </xf>
    <xf numFmtId="0" fontId="1" fillId="0" borderId="13" xfId="0" applyBorder="1" applyAlignment="1">
      <alignment horizontal="center" vertical="center" wrapText="1"/>
    </xf>
    <xf numFmtId="0" fontId="1" fillId="0" borderId="14" xfId="0" applyBorder="1" applyAlignment="1">
      <alignment horizontal="center" vertical="center" wrapText="1"/>
    </xf>
    <xf numFmtId="0" fontId="1" fillId="0" borderId="15" xfId="0" applyBorder="1" applyAlignment="1">
      <alignment horizontal="center" vertical="center" wrapText="1"/>
    </xf>
    <xf numFmtId="0" fontId="1" fillId="0" borderId="16" xfId="0" applyFill="1" applyBorder="1" applyAlignment="1">
      <alignment horizontal="center" vertical="center" wrapText="1"/>
    </xf>
    <xf numFmtId="0" fontId="1" fillId="0" borderId="17" xfId="0" applyFill="1" applyBorder="1" applyAlignment="1">
      <alignment horizontal="center" vertical="center" wrapText="1"/>
    </xf>
    <xf numFmtId="0" fontId="1" fillId="0" borderId="18" xfId="0" applyFill="1" applyBorder="1" applyAlignment="1">
      <alignment horizontal="center" vertical="center" wrapText="1"/>
    </xf>
    <xf numFmtId="0" fontId="1" fillId="0" borderId="2" xfId="0" applyFill="1" applyBorder="1" applyAlignment="1">
      <alignment wrapText="1"/>
    </xf>
    <xf numFmtId="0" fontId="1" fillId="0" borderId="19" xfId="0" applyBorder="1" applyAlignment="1">
      <alignment horizontal="center" vertical="center" wrapText="1"/>
    </xf>
    <xf numFmtId="0" fontId="1" fillId="0" borderId="20" xfId="0" applyBorder="1" applyAlignment="1">
      <alignment horizontal="center" vertical="center"/>
    </xf>
    <xf numFmtId="0" fontId="1" fillId="0" borderId="20" xfId="0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22" xfId="0" applyFill="1" applyBorder="1" applyAlignment="1">
      <alignment horizontal="center" vertical="center" wrapText="1"/>
    </xf>
    <xf numFmtId="0" fontId="1" fillId="0" borderId="23" xfId="0" applyFill="1" applyBorder="1" applyAlignment="1">
      <alignment horizontal="center" vertical="center" wrapText="1"/>
    </xf>
    <xf numFmtId="0" fontId="1" fillId="0" borderId="24" xfId="0" applyFill="1" applyBorder="1" applyAlignment="1">
      <alignment horizontal="center" vertical="center" wrapText="1"/>
    </xf>
    <xf numFmtId="0" fontId="1" fillId="0" borderId="25" xfId="0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" fillId="0" borderId="2" xfId="0" applyFill="1" applyBorder="1" applyAlignment="1">
      <alignment horizontal="center"/>
    </xf>
    <xf numFmtId="0" fontId="1" fillId="0" borderId="0" xfId="0" applyBorder="1" applyAlignment="1">
      <alignment/>
    </xf>
    <xf numFmtId="0" fontId="18" fillId="0" borderId="30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5" xfId="0" applyFont="1" applyFill="1" applyBorder="1" applyAlignment="1">
      <alignment/>
    </xf>
    <xf numFmtId="2" fontId="5" fillId="0" borderId="3" xfId="0" applyNumberFormat="1" applyFont="1" applyFill="1" applyBorder="1" applyAlignment="1">
      <alignment/>
    </xf>
    <xf numFmtId="2" fontId="5" fillId="0" borderId="31" xfId="0" applyNumberFormat="1" applyFont="1" applyFill="1" applyBorder="1" applyAlignment="1">
      <alignment/>
    </xf>
    <xf numFmtId="164" fontId="1" fillId="0" borderId="2" xfId="0" applyNumberFormat="1" applyFill="1" applyBorder="1" applyAlignment="1">
      <alignment/>
    </xf>
    <xf numFmtId="0" fontId="1" fillId="0" borderId="30" xfId="0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1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165" fontId="5" fillId="0" borderId="31" xfId="0" applyNumberFormat="1" applyFont="1" applyFill="1" applyBorder="1" applyAlignment="1">
      <alignment/>
    </xf>
    <xf numFmtId="0" fontId="18" fillId="0" borderId="30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9" fontId="5" fillId="0" borderId="5" xfId="18" applyFont="1" applyFill="1" applyBorder="1" applyAlignment="1">
      <alignment/>
    </xf>
    <xf numFmtId="9" fontId="5" fillId="0" borderId="3" xfId="18" applyFont="1" applyFill="1" applyBorder="1" applyAlignment="1">
      <alignment/>
    </xf>
    <xf numFmtId="9" fontId="5" fillId="0" borderId="31" xfId="18" applyFont="1" applyFill="1" applyBorder="1" applyAlignment="1">
      <alignment/>
    </xf>
    <xf numFmtId="166" fontId="0" fillId="0" borderId="2" xfId="18" applyNumberFormat="1" applyFill="1" applyBorder="1" applyAlignment="1">
      <alignment/>
    </xf>
    <xf numFmtId="49" fontId="22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right"/>
    </xf>
    <xf numFmtId="2" fontId="1" fillId="0" borderId="2" xfId="0" applyNumberFormat="1" applyFill="1" applyBorder="1" applyAlignment="1">
      <alignment/>
    </xf>
    <xf numFmtId="0" fontId="1" fillId="0" borderId="32" xfId="0" applyBorder="1" applyAlignment="1">
      <alignment horizontal="center" vertical="top" wrapText="1"/>
    </xf>
    <xf numFmtId="0" fontId="8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1" fillId="0" borderId="26" xfId="0" applyBorder="1" applyAlignment="1">
      <alignment horizontal="center" vertical="top" wrapText="1"/>
    </xf>
    <xf numFmtId="0" fontId="8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left" vertical="center"/>
    </xf>
    <xf numFmtId="0" fontId="1" fillId="0" borderId="2" xfId="0" applyFill="1" applyBorder="1" applyAlignment="1">
      <alignment/>
    </xf>
    <xf numFmtId="49" fontId="8" fillId="0" borderId="2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right" wrapText="1"/>
    </xf>
    <xf numFmtId="49" fontId="5" fillId="0" borderId="2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wrapText="1"/>
    </xf>
    <xf numFmtId="0" fontId="18" fillId="0" borderId="2" xfId="0" applyFont="1" applyFill="1" applyBorder="1" applyAlignment="1">
      <alignment/>
    </xf>
    <xf numFmtId="0" fontId="8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top" wrapText="1"/>
    </xf>
    <xf numFmtId="49" fontId="22" fillId="0" borderId="7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right" wrapText="1"/>
    </xf>
    <xf numFmtId="164" fontId="1" fillId="0" borderId="2" xfId="0" applyNumberFormat="1" applyFill="1" applyBorder="1" applyAlignment="1">
      <alignment/>
    </xf>
    <xf numFmtId="9" fontId="5" fillId="0" borderId="8" xfId="18" applyFont="1" applyFill="1" applyBorder="1" applyAlignment="1">
      <alignment/>
    </xf>
    <xf numFmtId="9" fontId="5" fillId="0" borderId="33" xfId="18" applyFont="1" applyFill="1" applyBorder="1" applyAlignment="1">
      <alignment/>
    </xf>
    <xf numFmtId="0" fontId="5" fillId="0" borderId="7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1" fillId="0" borderId="26" xfId="0" applyBorder="1" applyAlignment="1">
      <alignment horizontal="center" vertical="top" wrapText="1"/>
    </xf>
    <xf numFmtId="0" fontId="8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right" wrapText="1"/>
    </xf>
    <xf numFmtId="49" fontId="5" fillId="0" borderId="27" xfId="0" applyNumberFormat="1" applyFont="1" applyBorder="1" applyAlignment="1">
      <alignment vertical="top" wrapText="1"/>
    </xf>
    <xf numFmtId="164" fontId="5" fillId="0" borderId="2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49" fontId="5" fillId="0" borderId="3" xfId="0" applyNumberFormat="1" applyFont="1" applyBorder="1" applyAlignment="1">
      <alignment vertical="top" wrapText="1"/>
    </xf>
    <xf numFmtId="0" fontId="18" fillId="0" borderId="2" xfId="0" applyFont="1" applyFill="1" applyBorder="1" applyAlignment="1">
      <alignment vertical="center"/>
    </xf>
    <xf numFmtId="0" fontId="1" fillId="0" borderId="30" xfId="0" applyBorder="1" applyAlignment="1">
      <alignment/>
    </xf>
    <xf numFmtId="0" fontId="5" fillId="0" borderId="2" xfId="0" applyFont="1" applyFill="1" applyBorder="1" applyAlignment="1">
      <alignment vertical="center"/>
    </xf>
    <xf numFmtId="0" fontId="1" fillId="0" borderId="35" xfId="0" applyBorder="1" applyAlignment="1">
      <alignment/>
    </xf>
    <xf numFmtId="0" fontId="8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0" xfId="0" applyFont="1" applyFill="1" applyBorder="1" applyAlignment="1">
      <alignment vertical="center"/>
    </xf>
    <xf numFmtId="0" fontId="5" fillId="0" borderId="36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" fillId="0" borderId="20" xfId="0" applyFill="1" applyBorder="1" applyAlignment="1">
      <alignment/>
    </xf>
    <xf numFmtId="0" fontId="1" fillId="0" borderId="38" xfId="0" applyBorder="1" applyAlignment="1">
      <alignment/>
    </xf>
    <xf numFmtId="0" fontId="1" fillId="0" borderId="38" xfId="0" applyBorder="1" applyAlignment="1">
      <alignment wrapText="1"/>
    </xf>
    <xf numFmtId="0" fontId="1" fillId="0" borderId="38" xfId="0" applyFill="1" applyBorder="1" applyAlignment="1">
      <alignment/>
    </xf>
    <xf numFmtId="0" fontId="1" fillId="0" borderId="0" xfId="0" applyFill="1" applyAlignment="1">
      <alignment/>
    </xf>
    <xf numFmtId="0" fontId="1" fillId="0" borderId="0" xfId="0" applyBorder="1" applyAlignment="1">
      <alignment wrapText="1"/>
    </xf>
    <xf numFmtId="0" fontId="1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49" fontId="1" fillId="0" borderId="0" xfId="0" applyNumberFormat="1" applyBorder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2;&#1086;&#1080;%20&#1076;&#1086;&#1082;&#1091;&#1084;&#1077;&#1085;&#1090;&#1099;\&#1043;&#1072;&#1083;&#1080;&#1085;&#1072;\&#1058;&#1072;&#1088;&#1080;&#1092;&#1085;&#1072;&#1103;%20&#1082;&#1086;&#1084;&#1087;&#1072;&#1085;&#1080;&#1103;%20&#1085;&#1072;%202010%20&#1075;&#1086;&#1076;\&#1056;&#1072;&#1089;&#1095;&#1077;&#1090;&#1099;%20&#1090;&#1072;&#1088;&#1080;&#1092;&#1086;&#1074;%20&#1053;&#1040;%202010%20&#1043;&#1054;&#1044;\&#1063;&#1077;&#1073;&#1086;&#1082;&#1089;&#1072;&#1088;&#1089;&#1082;&#1080;&#1081;%202010\&#1057;&#1040;&#1053;&#1040;&#1058;&#1054;&#1056;&#1048;&#1049;%20&#1042;&#1054;&#1051;&#1043;&#1040;\&#1056;&#1072;&#1089;&#1095;&#1077;&#1090;%20&#1043;&#1086;&#1089;&#1089;&#1083;&#1091;&#1078;&#1073;&#1072;%202010%2016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Т2"/>
      <sheetName val="ФСТ1"/>
      <sheetName val="Кальк."/>
      <sheetName val="Т 2"/>
      <sheetName val="Т2.1"/>
      <sheetName val="Т3"/>
      <sheetName val="Топливо"/>
      <sheetName val="Т4"/>
      <sheetName val="Табл.5"/>
      <sheetName val="вода"/>
      <sheetName val="Т6"/>
      <sheetName val="э.энергия (2)"/>
      <sheetName val="э.энергия"/>
      <sheetName val="Т7"/>
      <sheetName val="Т8"/>
      <sheetName val="Т8.1"/>
      <sheetName val="Т.8.2."/>
      <sheetName val="Т9"/>
      <sheetName val="Т9(1)"/>
      <sheetName val="Т9.2."/>
      <sheetName val="Т.10"/>
      <sheetName val="Т10.1."/>
      <sheetName val="Т10. 2."/>
      <sheetName val="Т11"/>
      <sheetName val="Т11.1"/>
      <sheetName val="Т.12"/>
      <sheetName val="Т13"/>
      <sheetName val="Т14"/>
      <sheetName val="Приложение к Т12 и Т13"/>
      <sheetName val="котлы"/>
    </sheetNames>
    <sheetDataSet>
      <sheetData sheetId="3">
        <row r="70">
          <cell r="I70">
            <v>1.87</v>
          </cell>
          <cell r="J70">
            <v>1.87</v>
          </cell>
        </row>
      </sheetData>
      <sheetData sheetId="6">
        <row r="21">
          <cell r="J21">
            <v>591.3</v>
          </cell>
          <cell r="P21">
            <v>678.79</v>
          </cell>
        </row>
      </sheetData>
      <sheetData sheetId="9">
        <row r="21">
          <cell r="J21">
            <v>4.9</v>
          </cell>
          <cell r="P21">
            <v>4.4</v>
          </cell>
        </row>
      </sheetData>
      <sheetData sheetId="12">
        <row r="19">
          <cell r="J19">
            <v>148.8</v>
          </cell>
          <cell r="P19">
            <v>118.58</v>
          </cell>
        </row>
      </sheetData>
      <sheetData sheetId="16">
        <row r="9">
          <cell r="H9">
            <v>278.4</v>
          </cell>
          <cell r="I9">
            <v>278.11</v>
          </cell>
        </row>
        <row r="21">
          <cell r="I21">
            <v>5794</v>
          </cell>
        </row>
      </sheetData>
      <sheetData sheetId="17">
        <row r="11">
          <cell r="E11">
            <v>338.5</v>
          </cell>
        </row>
      </sheetData>
      <sheetData sheetId="19">
        <row r="7">
          <cell r="H7">
            <v>44.3</v>
          </cell>
        </row>
      </sheetData>
      <sheetData sheetId="25">
        <row r="12">
          <cell r="G12">
            <v>54.3</v>
          </cell>
          <cell r="H12">
            <v>53</v>
          </cell>
        </row>
      </sheetData>
      <sheetData sheetId="26">
        <row r="10">
          <cell r="H10">
            <v>13.31</v>
          </cell>
        </row>
        <row r="22">
          <cell r="G22">
            <v>68.9</v>
          </cell>
          <cell r="H22">
            <v>35.9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workbookViewId="0" topLeftCell="G34">
      <selection activeCell="A1" sqref="A1:IV16384"/>
    </sheetView>
  </sheetViews>
  <sheetFormatPr defaultColWidth="9.33203125" defaultRowHeight="12.75"/>
  <cols>
    <col min="1" max="1" width="7.5" style="0" customWidth="1"/>
    <col min="2" max="2" width="50.16015625" style="0" customWidth="1"/>
    <col min="3" max="3" width="9.66015625" style="0" customWidth="1"/>
    <col min="4" max="4" width="11.16015625" style="0" customWidth="1"/>
    <col min="5" max="5" width="12.16015625" style="0" customWidth="1"/>
    <col min="6" max="6" width="0.328125" style="0" hidden="1" customWidth="1"/>
    <col min="7" max="7" width="12.33203125" style="0" customWidth="1"/>
    <col min="8" max="8" width="9.83203125" style="0" customWidth="1"/>
    <col min="9" max="9" width="12.33203125" style="0" bestFit="1" customWidth="1"/>
    <col min="10" max="10" width="14.66015625" style="0" customWidth="1"/>
    <col min="11" max="11" width="10.16015625" style="0" customWidth="1"/>
    <col min="12" max="12" width="12" style="0" customWidth="1"/>
    <col min="13" max="13" width="0.4921875" style="0" hidden="1" customWidth="1"/>
    <col min="14" max="14" width="10.16015625" style="0" hidden="1" customWidth="1"/>
    <col min="15" max="15" width="0.328125" style="0" hidden="1" customWidth="1"/>
    <col min="16" max="16" width="11.16015625" style="0" hidden="1" customWidth="1"/>
    <col min="17" max="17" width="12.16015625" style="0" hidden="1" customWidth="1"/>
    <col min="18" max="18" width="13.5" style="0" customWidth="1"/>
    <col min="19" max="19" width="9.66015625" style="0" customWidth="1"/>
    <col min="20" max="20" width="12.5" style="0" customWidth="1"/>
    <col min="21" max="21" width="10.83203125" style="0" hidden="1" customWidth="1"/>
    <col min="22" max="22" width="11.83203125" style="0" customWidth="1"/>
    <col min="23" max="23" width="11.33203125" style="0" customWidth="1"/>
  </cols>
  <sheetData>
    <row r="1" spans="3:22" ht="12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41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" customHeight="1">
      <c r="A3" s="3"/>
      <c r="B3" s="4"/>
      <c r="C3" s="4"/>
      <c r="D3" s="4"/>
      <c r="E3" s="4"/>
      <c r="F3" s="4"/>
      <c r="G3" s="4"/>
      <c r="H3" s="4"/>
      <c r="I3" s="4"/>
      <c r="K3" s="5"/>
      <c r="L3" s="5"/>
      <c r="M3" s="5"/>
      <c r="N3" s="5"/>
      <c r="O3" s="5"/>
      <c r="P3" s="5"/>
      <c r="Q3" s="5"/>
      <c r="R3" s="5"/>
      <c r="S3" s="5"/>
      <c r="T3" s="5"/>
      <c r="U3" s="6" t="s">
        <v>2</v>
      </c>
      <c r="V3" s="6"/>
      <c r="W3" s="5"/>
    </row>
    <row r="4" spans="1:12" ht="5.25" customHeight="1">
      <c r="A4" s="3"/>
      <c r="B4" s="7"/>
      <c r="C4" s="7"/>
      <c r="D4" s="7"/>
      <c r="E4" s="7"/>
      <c r="F4" s="7"/>
      <c r="G4" s="7"/>
      <c r="H4" s="7"/>
      <c r="I4" s="7"/>
      <c r="J4" s="8"/>
      <c r="K4" s="8"/>
      <c r="L4" s="8"/>
    </row>
    <row r="5" spans="1:23" ht="12.75" customHeight="1">
      <c r="A5" s="9" t="s">
        <v>3</v>
      </c>
      <c r="B5" s="10" t="s">
        <v>4</v>
      </c>
      <c r="C5" s="11" t="s">
        <v>5</v>
      </c>
      <c r="D5" s="12"/>
      <c r="E5" s="12"/>
      <c r="F5" s="12"/>
      <c r="G5" s="12"/>
      <c r="H5" s="12"/>
      <c r="I5" s="12"/>
      <c r="J5" s="13"/>
      <c r="K5" s="14"/>
      <c r="L5" s="14"/>
      <c r="M5" s="15" t="s">
        <v>6</v>
      </c>
      <c r="N5" s="16"/>
      <c r="O5" s="17" t="s">
        <v>7</v>
      </c>
      <c r="P5" s="18"/>
      <c r="Q5" s="18"/>
      <c r="R5" s="18"/>
      <c r="S5" s="18"/>
      <c r="T5" s="18"/>
      <c r="U5" s="18"/>
      <c r="V5" s="19"/>
      <c r="W5" s="20"/>
    </row>
    <row r="6" spans="1:22" ht="21" customHeight="1">
      <c r="A6" s="9"/>
      <c r="B6" s="10"/>
      <c r="C6" s="21" t="s">
        <v>8</v>
      </c>
      <c r="D6" s="21"/>
      <c r="E6" s="22" t="s">
        <v>9</v>
      </c>
      <c r="F6" s="23"/>
      <c r="G6" s="23"/>
      <c r="H6" s="24" t="s">
        <v>10</v>
      </c>
      <c r="I6" s="24" t="s">
        <v>11</v>
      </c>
      <c r="J6" s="24" t="s">
        <v>12</v>
      </c>
      <c r="K6" s="24" t="s">
        <v>10</v>
      </c>
      <c r="L6" s="24" t="s">
        <v>13</v>
      </c>
      <c r="M6" s="25" t="s">
        <v>14</v>
      </c>
      <c r="N6" s="26" t="s">
        <v>15</v>
      </c>
      <c r="O6" s="27" t="s">
        <v>16</v>
      </c>
      <c r="P6" s="28" t="s">
        <v>17</v>
      </c>
      <c r="Q6" s="29" t="s">
        <v>18</v>
      </c>
      <c r="R6" s="30" t="s">
        <v>19</v>
      </c>
      <c r="S6" s="28" t="s">
        <v>17</v>
      </c>
      <c r="T6" s="21" t="s">
        <v>20</v>
      </c>
      <c r="U6" s="21" t="s">
        <v>21</v>
      </c>
      <c r="V6" s="21" t="s">
        <v>22</v>
      </c>
    </row>
    <row r="7" spans="1:22" ht="51.75" customHeight="1">
      <c r="A7" s="9"/>
      <c r="B7" s="10"/>
      <c r="C7" s="31" t="s">
        <v>23</v>
      </c>
      <c r="D7" s="31" t="s">
        <v>24</v>
      </c>
      <c r="E7" s="31" t="s">
        <v>23</v>
      </c>
      <c r="F7" s="31" t="s">
        <v>25</v>
      </c>
      <c r="G7" s="31" t="s">
        <v>26</v>
      </c>
      <c r="H7" s="32"/>
      <c r="I7" s="32"/>
      <c r="J7" s="32"/>
      <c r="K7" s="32"/>
      <c r="L7" s="32"/>
      <c r="M7" s="25"/>
      <c r="N7" s="33"/>
      <c r="O7" s="27"/>
      <c r="P7" s="28"/>
      <c r="Q7" s="34"/>
      <c r="R7" s="30"/>
      <c r="S7" s="28"/>
      <c r="T7" s="21"/>
      <c r="U7" s="21"/>
      <c r="V7" s="21"/>
    </row>
    <row r="8" spans="1:23" ht="9" customHeight="1" hidden="1">
      <c r="A8" s="35">
        <v>1</v>
      </c>
      <c r="B8" s="36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8"/>
    </row>
    <row r="9" spans="1:22" ht="15">
      <c r="A9" s="39" t="s">
        <v>27</v>
      </c>
      <c r="B9" s="40" t="s">
        <v>28</v>
      </c>
      <c r="C9" s="41">
        <v>468.41</v>
      </c>
      <c r="D9" s="41">
        <v>457.76</v>
      </c>
      <c r="E9" s="41">
        <v>511.46</v>
      </c>
      <c r="F9" s="41"/>
      <c r="G9" s="42">
        <v>493</v>
      </c>
      <c r="H9" s="43">
        <f>G9/G$40</f>
        <v>0.42784219999409867</v>
      </c>
      <c r="I9" s="44">
        <f>E9/C9-1</f>
        <v>0.09190666296620464</v>
      </c>
      <c r="J9" s="42">
        <f>'[1]Топливо'!J21</f>
        <v>591.3</v>
      </c>
      <c r="K9" s="43">
        <f>J9/J$40</f>
        <v>0.4561500411946764</v>
      </c>
      <c r="L9" s="44">
        <f>J9/E9-1</f>
        <v>0.15610213897469993</v>
      </c>
      <c r="M9" s="45"/>
      <c r="N9" s="46">
        <f>M9/E9-1</f>
        <v>-1</v>
      </c>
      <c r="O9" s="41"/>
      <c r="P9" s="43"/>
      <c r="Q9" s="41">
        <f>O9/E9-1</f>
        <v>-1</v>
      </c>
      <c r="R9" s="42">
        <f>'[1]Топливо'!P21</f>
        <v>678.79</v>
      </c>
      <c r="S9" s="43">
        <f>R9/R$40</f>
        <v>0.5226693861069842</v>
      </c>
      <c r="T9" s="44">
        <f>R9/E9-1</f>
        <v>0.32716145935165986</v>
      </c>
      <c r="U9" s="41"/>
      <c r="V9" s="41">
        <f>R9-J9</f>
        <v>87.49000000000001</v>
      </c>
    </row>
    <row r="10" spans="1:22" ht="15">
      <c r="A10" s="39" t="s">
        <v>29</v>
      </c>
      <c r="B10" s="40" t="s">
        <v>30</v>
      </c>
      <c r="C10" s="41">
        <v>4.47</v>
      </c>
      <c r="D10" s="41">
        <v>4.1</v>
      </c>
      <c r="E10" s="41">
        <v>4.88</v>
      </c>
      <c r="F10" s="41"/>
      <c r="G10" s="41">
        <v>4.15</v>
      </c>
      <c r="H10" s="43">
        <f aca="true" t="shared" si="0" ref="H10:H34">G10/G$40</f>
        <v>0.00360151141982862</v>
      </c>
      <c r="I10" s="44">
        <f>E10/C10-1</f>
        <v>0.09172259507829983</v>
      </c>
      <c r="J10" s="42">
        <f>'[1]вода'!J21</f>
        <v>4.9</v>
      </c>
      <c r="K10" s="43">
        <f>J10/J$40</f>
        <v>0.003780035856340123</v>
      </c>
      <c r="L10" s="44">
        <f>J10/E10-1</f>
        <v>0.004098360655737876</v>
      </c>
      <c r="M10" s="45"/>
      <c r="N10" s="46">
        <f>M10/E10-1</f>
        <v>-1</v>
      </c>
      <c r="O10" s="41"/>
      <c r="P10" s="43"/>
      <c r="Q10" s="41">
        <f>O10/E10-1</f>
        <v>-1</v>
      </c>
      <c r="R10" s="42">
        <f>'[1]вода'!P21</f>
        <v>4.4</v>
      </c>
      <c r="S10" s="43">
        <f>R10/R$40</f>
        <v>0.0033880070402786296</v>
      </c>
      <c r="T10" s="44">
        <f>R10/E10-1</f>
        <v>-0.0983606557377048</v>
      </c>
      <c r="U10" s="41"/>
      <c r="V10" s="41">
        <f aca="true" t="shared" si="1" ref="V10:V41">R10-J10</f>
        <v>-0.5</v>
      </c>
    </row>
    <row r="11" spans="1:22" ht="14.25" customHeight="1">
      <c r="A11" s="39" t="s">
        <v>31</v>
      </c>
      <c r="B11" s="40" t="s">
        <v>32</v>
      </c>
      <c r="C11" s="41">
        <v>67.15</v>
      </c>
      <c r="D11" s="41">
        <v>84.55</v>
      </c>
      <c r="E11" s="41">
        <v>94.78</v>
      </c>
      <c r="F11" s="41"/>
      <c r="G11" s="42">
        <v>102.2</v>
      </c>
      <c r="H11" s="43">
        <f t="shared" si="0"/>
        <v>0.08869264267626144</v>
      </c>
      <c r="I11" s="44">
        <f>E11/C11-1</f>
        <v>0.4114668652271034</v>
      </c>
      <c r="J11" s="42">
        <f>'[1]э.энергия'!J19</f>
        <v>148.8</v>
      </c>
      <c r="K11" s="43">
        <f aca="true" t="shared" si="2" ref="K11:K35">J11/J$40</f>
        <v>0.1147896602904919</v>
      </c>
      <c r="L11" s="44">
        <f>J11/E11-1</f>
        <v>0.5699514665541254</v>
      </c>
      <c r="M11" s="45"/>
      <c r="N11" s="46">
        <f>M11/E11-1</f>
        <v>-1</v>
      </c>
      <c r="O11" s="41"/>
      <c r="P11" s="43"/>
      <c r="Q11" s="41">
        <f>O11/E11-1</f>
        <v>-1</v>
      </c>
      <c r="R11" s="42">
        <f>'[1]э.энергия'!P19</f>
        <v>118.58</v>
      </c>
      <c r="S11" s="43">
        <f>R11/R$40</f>
        <v>0.09130678973550906</v>
      </c>
      <c r="T11" s="44">
        <f>R11/E11-1</f>
        <v>0.2511078286558346</v>
      </c>
      <c r="U11" s="41"/>
      <c r="V11" s="41">
        <f t="shared" si="1"/>
        <v>-30.220000000000013</v>
      </c>
    </row>
    <row r="12" spans="1:22" ht="15">
      <c r="A12" s="39" t="s">
        <v>33</v>
      </c>
      <c r="B12" s="47" t="s">
        <v>34</v>
      </c>
      <c r="C12" s="41"/>
      <c r="D12" s="41"/>
      <c r="E12" s="41"/>
      <c r="F12" s="41"/>
      <c r="G12" s="41"/>
      <c r="H12" s="43"/>
      <c r="I12" s="44"/>
      <c r="J12" s="42"/>
      <c r="K12" s="43"/>
      <c r="L12" s="44"/>
      <c r="M12" s="45"/>
      <c r="N12" s="46"/>
      <c r="O12" s="41"/>
      <c r="P12" s="43"/>
      <c r="Q12" s="41"/>
      <c r="R12" s="41"/>
      <c r="S12" s="43"/>
      <c r="T12" s="46"/>
      <c r="U12" s="41"/>
      <c r="V12" s="41"/>
    </row>
    <row r="13" spans="1:22" ht="13.5" customHeight="1">
      <c r="A13" s="39" t="s">
        <v>35</v>
      </c>
      <c r="B13" s="40" t="s">
        <v>36</v>
      </c>
      <c r="C13" s="41">
        <v>222.13</v>
      </c>
      <c r="D13" s="48">
        <v>268</v>
      </c>
      <c r="E13" s="41">
        <v>278.11</v>
      </c>
      <c r="F13" s="41"/>
      <c r="G13" s="42">
        <v>273.6</v>
      </c>
      <c r="H13" s="43">
        <f t="shared" si="0"/>
        <v>0.2374394034855688</v>
      </c>
      <c r="I13" s="44">
        <f>E13/C13-1</f>
        <v>0.25201458605321214</v>
      </c>
      <c r="J13" s="42">
        <f>'[1]Т.8.2.'!H9</f>
        <v>278.4</v>
      </c>
      <c r="K13" s="43">
        <f t="shared" si="2"/>
        <v>0.21476775151124286</v>
      </c>
      <c r="L13" s="44"/>
      <c r="M13" s="45"/>
      <c r="N13" s="46"/>
      <c r="O13" s="41"/>
      <c r="P13" s="43"/>
      <c r="Q13" s="41"/>
      <c r="R13" s="42">
        <f>'[1]Т.8.2.'!I9</f>
        <v>278.11</v>
      </c>
      <c r="S13" s="43">
        <f aca="true" t="shared" si="3" ref="S13:S38">R13/R$40</f>
        <v>0.21414514499361129</v>
      </c>
      <c r="T13" s="49">
        <f>R13/E13-1</f>
        <v>0</v>
      </c>
      <c r="U13" s="41"/>
      <c r="V13" s="41">
        <f t="shared" si="1"/>
        <v>-0.2899999999999636</v>
      </c>
    </row>
    <row r="14" spans="1:22" ht="25.5" customHeight="1">
      <c r="A14" s="39" t="s">
        <v>37</v>
      </c>
      <c r="B14" s="40" t="s">
        <v>38</v>
      </c>
      <c r="C14" s="41"/>
      <c r="D14" s="41"/>
      <c r="E14" s="41"/>
      <c r="F14" s="41"/>
      <c r="G14" s="42"/>
      <c r="H14" s="43"/>
      <c r="I14" s="44"/>
      <c r="J14" s="42"/>
      <c r="K14" s="43"/>
      <c r="L14" s="44"/>
      <c r="M14" s="45"/>
      <c r="N14" s="46"/>
      <c r="O14" s="41"/>
      <c r="P14" s="43"/>
      <c r="Q14" s="41"/>
      <c r="R14" s="41"/>
      <c r="S14" s="43"/>
      <c r="T14" s="49"/>
      <c r="U14" s="41"/>
      <c r="V14" s="41"/>
    </row>
    <row r="15" spans="1:22" ht="25.5">
      <c r="A15" s="39" t="s">
        <v>39</v>
      </c>
      <c r="B15" s="40" t="s">
        <v>40</v>
      </c>
      <c r="C15" s="41">
        <v>57.75</v>
      </c>
      <c r="D15" s="41">
        <v>69.7</v>
      </c>
      <c r="E15" s="41">
        <v>72.31</v>
      </c>
      <c r="F15" s="41"/>
      <c r="G15" s="42">
        <v>71.1</v>
      </c>
      <c r="H15" s="43">
        <f t="shared" si="0"/>
        <v>0.06170300287947346</v>
      </c>
      <c r="I15" s="44">
        <f>E15/C15-1</f>
        <v>0.2521212121212122</v>
      </c>
      <c r="J15" s="42">
        <f>J13*0.26</f>
        <v>72.384</v>
      </c>
      <c r="K15" s="43">
        <f t="shared" si="2"/>
        <v>0.055839615392923155</v>
      </c>
      <c r="L15" s="44"/>
      <c r="M15" s="45"/>
      <c r="N15" s="46"/>
      <c r="O15" s="41"/>
      <c r="P15" s="43"/>
      <c r="Q15" s="41"/>
      <c r="R15" s="42">
        <f>R13*0.26</f>
        <v>72.30860000000001</v>
      </c>
      <c r="S15" s="43">
        <f t="shared" si="3"/>
        <v>0.05567773769833894</v>
      </c>
      <c r="T15" s="49">
        <f>R15/E15-1</f>
        <v>-1.936108422062599E-05</v>
      </c>
      <c r="U15" s="41"/>
      <c r="V15" s="41">
        <f t="shared" si="1"/>
        <v>-0.0753999999999877</v>
      </c>
    </row>
    <row r="16" spans="1:22" ht="27.75" customHeight="1">
      <c r="A16" s="39" t="s">
        <v>41</v>
      </c>
      <c r="B16" s="40" t="s">
        <v>42</v>
      </c>
      <c r="C16" s="41">
        <v>41.2</v>
      </c>
      <c r="D16" s="41">
        <v>338.5</v>
      </c>
      <c r="E16" s="41">
        <v>44.34</v>
      </c>
      <c r="F16" s="41"/>
      <c r="G16" s="42">
        <v>338.5</v>
      </c>
      <c r="H16" s="43">
        <f t="shared" si="0"/>
        <v>0.293761835087226</v>
      </c>
      <c r="I16" s="44">
        <f>E16/C16-1</f>
        <v>0.07621359223300961</v>
      </c>
      <c r="J16" s="42">
        <f>J17</f>
        <v>338.5</v>
      </c>
      <c r="K16" s="43">
        <f t="shared" si="2"/>
        <v>0.26113104844308804</v>
      </c>
      <c r="L16" s="44">
        <f>J16/E16-1</f>
        <v>6.634190347316192</v>
      </c>
      <c r="M16" s="45"/>
      <c r="N16" s="46">
        <f>M16/E16-1</f>
        <v>-1</v>
      </c>
      <c r="O16" s="41"/>
      <c r="P16" s="43"/>
      <c r="Q16" s="41">
        <f>O16/E16-1</f>
        <v>-1</v>
      </c>
      <c r="R16" s="42">
        <f>R17</f>
        <v>44.3</v>
      </c>
      <c r="S16" s="43">
        <f t="shared" si="3"/>
        <v>0.03411107088280529</v>
      </c>
      <c r="T16" s="49">
        <f>R16/E16-1</f>
        <v>-0.0009021199819577719</v>
      </c>
      <c r="U16" s="41"/>
      <c r="V16" s="41">
        <f t="shared" si="1"/>
        <v>-294.2</v>
      </c>
    </row>
    <row r="17" spans="1:22" ht="15.75" customHeight="1">
      <c r="A17" s="50" t="s">
        <v>43</v>
      </c>
      <c r="B17" s="40" t="s">
        <v>44</v>
      </c>
      <c r="C17" s="41">
        <v>41.2</v>
      </c>
      <c r="D17" s="41">
        <v>338.5</v>
      </c>
      <c r="E17" s="41">
        <v>44.34</v>
      </c>
      <c r="F17" s="41"/>
      <c r="G17" s="42">
        <v>338.5</v>
      </c>
      <c r="H17" s="43">
        <f t="shared" si="0"/>
        <v>0.293761835087226</v>
      </c>
      <c r="I17" s="44">
        <f>E17/C17-1</f>
        <v>0.07621359223300961</v>
      </c>
      <c r="J17" s="42">
        <f>'[1]Т9'!E11</f>
        <v>338.5</v>
      </c>
      <c r="K17" s="43">
        <f t="shared" si="2"/>
        <v>0.26113104844308804</v>
      </c>
      <c r="L17" s="44">
        <f>J17/E17-1</f>
        <v>6.634190347316192</v>
      </c>
      <c r="M17" s="45"/>
      <c r="N17" s="46">
        <f>M17/E17-1</f>
        <v>-1</v>
      </c>
      <c r="O17" s="41"/>
      <c r="P17" s="43"/>
      <c r="Q17" s="41">
        <f>O17/E17-1</f>
        <v>-1</v>
      </c>
      <c r="R17" s="42">
        <f>'[1]Т9.2.'!H7</f>
        <v>44.3</v>
      </c>
      <c r="S17" s="43">
        <f t="shared" si="3"/>
        <v>0.03411107088280529</v>
      </c>
      <c r="T17" s="46">
        <f>R17/E17-1</f>
        <v>-0.0009021199819577719</v>
      </c>
      <c r="U17" s="41"/>
      <c r="V17" s="41">
        <f t="shared" si="1"/>
        <v>-294.2</v>
      </c>
    </row>
    <row r="18" spans="1:22" ht="15">
      <c r="A18" s="50" t="s">
        <v>45</v>
      </c>
      <c r="B18" s="51" t="s">
        <v>46</v>
      </c>
      <c r="C18" s="41"/>
      <c r="D18" s="41"/>
      <c r="E18" s="41">
        <v>0</v>
      </c>
      <c r="F18" s="41"/>
      <c r="G18" s="42">
        <v>0</v>
      </c>
      <c r="H18" s="43">
        <f t="shared" si="0"/>
        <v>0</v>
      </c>
      <c r="I18" s="44"/>
      <c r="J18" s="42"/>
      <c r="K18" s="43">
        <f t="shared" si="2"/>
        <v>0</v>
      </c>
      <c r="L18" s="44"/>
      <c r="M18" s="45"/>
      <c r="N18" s="46"/>
      <c r="O18" s="41"/>
      <c r="P18" s="43"/>
      <c r="Q18" s="41"/>
      <c r="R18" s="42"/>
      <c r="S18" s="43">
        <f t="shared" si="3"/>
        <v>0</v>
      </c>
      <c r="T18" s="46"/>
      <c r="U18" s="41"/>
      <c r="V18" s="41">
        <f t="shared" si="1"/>
        <v>0</v>
      </c>
    </row>
    <row r="19" spans="1:22" ht="25.5">
      <c r="A19" s="50" t="s">
        <v>47</v>
      </c>
      <c r="B19" s="40" t="s">
        <v>48</v>
      </c>
      <c r="C19" s="41">
        <v>0</v>
      </c>
      <c r="D19" s="41">
        <v>0</v>
      </c>
      <c r="E19" s="41">
        <v>0</v>
      </c>
      <c r="F19" s="41"/>
      <c r="G19" s="42">
        <v>0</v>
      </c>
      <c r="H19" s="43">
        <f t="shared" si="0"/>
        <v>0</v>
      </c>
      <c r="I19" s="44"/>
      <c r="J19" s="42"/>
      <c r="K19" s="43">
        <f t="shared" si="2"/>
        <v>0</v>
      </c>
      <c r="L19" s="44">
        <v>0</v>
      </c>
      <c r="M19" s="45"/>
      <c r="N19" s="46" t="e">
        <f>M19/E19-1</f>
        <v>#DIV/0!</v>
      </c>
      <c r="O19" s="41"/>
      <c r="P19" s="43"/>
      <c r="Q19" s="41" t="e">
        <f>O19/E19-1</f>
        <v>#DIV/0!</v>
      </c>
      <c r="R19" s="41"/>
      <c r="S19" s="43">
        <f t="shared" si="3"/>
        <v>0</v>
      </c>
      <c r="T19" s="46">
        <v>0</v>
      </c>
      <c r="U19" s="41"/>
      <c r="V19" s="41">
        <f t="shared" si="1"/>
        <v>0</v>
      </c>
    </row>
    <row r="20" spans="1:22" ht="15.75" customHeight="1">
      <c r="A20" s="39" t="s">
        <v>49</v>
      </c>
      <c r="B20" s="40" t="s">
        <v>50</v>
      </c>
      <c r="C20" s="41"/>
      <c r="D20" s="41"/>
      <c r="E20" s="41">
        <v>0</v>
      </c>
      <c r="F20" s="41"/>
      <c r="G20" s="42">
        <v>0</v>
      </c>
      <c r="H20" s="43">
        <f t="shared" si="0"/>
        <v>0</v>
      </c>
      <c r="I20" s="44"/>
      <c r="J20" s="42"/>
      <c r="K20" s="43">
        <f t="shared" si="2"/>
        <v>0</v>
      </c>
      <c r="L20" s="44"/>
      <c r="M20" s="45"/>
      <c r="N20" s="46"/>
      <c r="O20" s="41"/>
      <c r="P20" s="43"/>
      <c r="Q20" s="41"/>
      <c r="R20" s="41"/>
      <c r="S20" s="43">
        <f t="shared" si="3"/>
        <v>0</v>
      </c>
      <c r="T20" s="46"/>
      <c r="U20" s="41"/>
      <c r="V20" s="41">
        <f t="shared" si="1"/>
        <v>0</v>
      </c>
    </row>
    <row r="21" spans="1:22" ht="15">
      <c r="A21" s="52" t="s">
        <v>51</v>
      </c>
      <c r="B21" s="40" t="s">
        <v>52</v>
      </c>
      <c r="C21" s="41"/>
      <c r="D21" s="41"/>
      <c r="E21" s="41">
        <v>0</v>
      </c>
      <c r="F21" s="41"/>
      <c r="G21" s="42">
        <v>0</v>
      </c>
      <c r="H21" s="43">
        <f t="shared" si="0"/>
        <v>0</v>
      </c>
      <c r="I21" s="44"/>
      <c r="J21" s="42"/>
      <c r="K21" s="43">
        <f t="shared" si="2"/>
        <v>0</v>
      </c>
      <c r="L21" s="44"/>
      <c r="M21" s="45"/>
      <c r="N21" s="46"/>
      <c r="O21" s="41"/>
      <c r="P21" s="43"/>
      <c r="Q21" s="41"/>
      <c r="R21" s="41"/>
      <c r="S21" s="43">
        <f t="shared" si="3"/>
        <v>0</v>
      </c>
      <c r="T21" s="46"/>
      <c r="U21" s="41"/>
      <c r="V21" s="41">
        <f t="shared" si="1"/>
        <v>0</v>
      </c>
    </row>
    <row r="22" spans="1:22" ht="15">
      <c r="A22" s="39" t="s">
        <v>53</v>
      </c>
      <c r="B22" s="40" t="s">
        <v>54</v>
      </c>
      <c r="C22" s="41"/>
      <c r="D22" s="41"/>
      <c r="E22" s="41">
        <v>0</v>
      </c>
      <c r="F22" s="41"/>
      <c r="G22" s="42">
        <v>0</v>
      </c>
      <c r="H22" s="43">
        <f t="shared" si="0"/>
        <v>0</v>
      </c>
      <c r="I22" s="44"/>
      <c r="J22" s="42"/>
      <c r="K22" s="43">
        <f t="shared" si="2"/>
        <v>0</v>
      </c>
      <c r="L22" s="44"/>
      <c r="M22" s="45"/>
      <c r="N22" s="46"/>
      <c r="O22" s="41"/>
      <c r="P22" s="43"/>
      <c r="Q22" s="41"/>
      <c r="R22" s="41"/>
      <c r="S22" s="43">
        <f t="shared" si="3"/>
        <v>0</v>
      </c>
      <c r="T22" s="46"/>
      <c r="U22" s="41"/>
      <c r="V22" s="41">
        <f t="shared" si="1"/>
        <v>0</v>
      </c>
    </row>
    <row r="23" spans="1:22" ht="15">
      <c r="A23" s="39" t="s">
        <v>55</v>
      </c>
      <c r="B23" s="40" t="s">
        <v>56</v>
      </c>
      <c r="C23" s="41">
        <v>48.8</v>
      </c>
      <c r="D23" s="41">
        <v>41.2</v>
      </c>
      <c r="E23" s="42">
        <v>53</v>
      </c>
      <c r="F23" s="41"/>
      <c r="G23" s="42">
        <v>48.3</v>
      </c>
      <c r="H23" s="43">
        <f t="shared" si="0"/>
        <v>0.04191638592234273</v>
      </c>
      <c r="I23" s="44">
        <f>E23/C23-1</f>
        <v>0.08606557377049184</v>
      </c>
      <c r="J23" s="42">
        <f>'[1]Т.12'!G12</f>
        <v>54.3</v>
      </c>
      <c r="K23" s="43">
        <f t="shared" si="2"/>
        <v>0.04188896877536095</v>
      </c>
      <c r="L23" s="44"/>
      <c r="M23" s="45"/>
      <c r="N23" s="46"/>
      <c r="O23" s="41"/>
      <c r="P23" s="43"/>
      <c r="Q23" s="41"/>
      <c r="R23" s="42">
        <f>'[1]Т.12'!H12</f>
        <v>53</v>
      </c>
      <c r="S23" s="43">
        <f t="shared" si="3"/>
        <v>0.04081008480335622</v>
      </c>
      <c r="T23" s="46"/>
      <c r="U23" s="41"/>
      <c r="V23" s="41">
        <f t="shared" si="1"/>
        <v>-1.2999999999999972</v>
      </c>
    </row>
    <row r="24" spans="1:22" ht="14.25" customHeight="1">
      <c r="A24" s="39" t="s">
        <v>57</v>
      </c>
      <c r="B24" s="40" t="s">
        <v>58</v>
      </c>
      <c r="C24" s="41">
        <v>4.7</v>
      </c>
      <c r="D24" s="41">
        <v>13.6</v>
      </c>
      <c r="E24" s="41">
        <v>13.31</v>
      </c>
      <c r="F24" s="41"/>
      <c r="G24" s="42">
        <v>89.8</v>
      </c>
      <c r="H24" s="43">
        <f t="shared" si="0"/>
        <v>0.07793150012062892</v>
      </c>
      <c r="I24" s="44">
        <f>E24/C24-1</f>
        <v>1.831914893617021</v>
      </c>
      <c r="J24" s="42">
        <f>J27+J31</f>
        <v>83.9</v>
      </c>
      <c r="K24" s="43">
        <f t="shared" si="2"/>
        <v>0.06472347109121149</v>
      </c>
      <c r="L24" s="44">
        <f>J24/E24-1</f>
        <v>5.303531179564238</v>
      </c>
      <c r="M24" s="45"/>
      <c r="N24" s="46">
        <f>M24/E24-1</f>
        <v>-1</v>
      </c>
      <c r="O24" s="41"/>
      <c r="P24" s="43"/>
      <c r="Q24" s="41">
        <f>O24/E24-1</f>
        <v>-1</v>
      </c>
      <c r="R24" s="42">
        <f>R27+R29</f>
        <v>49.21</v>
      </c>
      <c r="S24" s="43">
        <f t="shared" si="3"/>
        <v>0.037891778739116214</v>
      </c>
      <c r="T24" s="46">
        <f>R24/E24-1</f>
        <v>2.6972201352366643</v>
      </c>
      <c r="U24" s="41"/>
      <c r="V24" s="41">
        <f t="shared" si="1"/>
        <v>-34.690000000000005</v>
      </c>
    </row>
    <row r="25" spans="1:22" ht="15" customHeight="1">
      <c r="A25" s="53"/>
      <c r="B25" s="40" t="s">
        <v>59</v>
      </c>
      <c r="C25" s="41"/>
      <c r="D25" s="41"/>
      <c r="E25" s="41">
        <v>0</v>
      </c>
      <c r="F25" s="41"/>
      <c r="G25" s="42">
        <v>0</v>
      </c>
      <c r="H25" s="43">
        <f t="shared" si="0"/>
        <v>0</v>
      </c>
      <c r="I25" s="44"/>
      <c r="J25" s="42"/>
      <c r="K25" s="43">
        <f t="shared" si="2"/>
        <v>0</v>
      </c>
      <c r="L25" s="44"/>
      <c r="M25" s="45"/>
      <c r="N25" s="46"/>
      <c r="O25" s="41"/>
      <c r="P25" s="43"/>
      <c r="Q25" s="41"/>
      <c r="R25" s="42"/>
      <c r="S25" s="43">
        <f t="shared" si="3"/>
        <v>0</v>
      </c>
      <c r="T25" s="46"/>
      <c r="U25" s="41"/>
      <c r="V25" s="41">
        <f t="shared" si="1"/>
        <v>0</v>
      </c>
    </row>
    <row r="26" spans="1:22" ht="16.5" customHeight="1">
      <c r="A26" s="39" t="s">
        <v>60</v>
      </c>
      <c r="B26" s="40" t="s">
        <v>61</v>
      </c>
      <c r="C26" s="41"/>
      <c r="D26" s="41"/>
      <c r="E26" s="41">
        <v>0</v>
      </c>
      <c r="F26" s="41"/>
      <c r="G26" s="42">
        <v>0</v>
      </c>
      <c r="H26" s="43">
        <f t="shared" si="0"/>
        <v>0</v>
      </c>
      <c r="I26" s="44"/>
      <c r="J26" s="42"/>
      <c r="K26" s="43">
        <f t="shared" si="2"/>
        <v>0</v>
      </c>
      <c r="L26" s="44">
        <v>0</v>
      </c>
      <c r="M26" s="45"/>
      <c r="N26" s="46" t="e">
        <f>M26/E26-1</f>
        <v>#DIV/0!</v>
      </c>
      <c r="O26" s="41"/>
      <c r="P26" s="43"/>
      <c r="Q26" s="41" t="e">
        <f>O26/E26-1</f>
        <v>#DIV/0!</v>
      </c>
      <c r="R26" s="41"/>
      <c r="S26" s="43">
        <f t="shared" si="3"/>
        <v>0</v>
      </c>
      <c r="T26" s="46">
        <v>0</v>
      </c>
      <c r="U26" s="41"/>
      <c r="V26" s="41">
        <f t="shared" si="1"/>
        <v>0</v>
      </c>
    </row>
    <row r="27" spans="1:22" ht="24.75" customHeight="1">
      <c r="A27" s="50" t="s">
        <v>62</v>
      </c>
      <c r="B27" s="40" t="s">
        <v>63</v>
      </c>
      <c r="C27" s="41">
        <v>4.7</v>
      </c>
      <c r="D27" s="41">
        <v>13.6</v>
      </c>
      <c r="E27" s="41">
        <v>13.31</v>
      </c>
      <c r="F27" s="41"/>
      <c r="G27" s="42">
        <v>13.4</v>
      </c>
      <c r="H27" s="43">
        <f t="shared" si="0"/>
        <v>0.01162897663269964</v>
      </c>
      <c r="I27" s="44">
        <f>E27/C27-1</f>
        <v>1.831914893617021</v>
      </c>
      <c r="J27" s="42">
        <v>15</v>
      </c>
      <c r="K27" s="43">
        <f t="shared" si="2"/>
        <v>0.01157153833573507</v>
      </c>
      <c r="L27" s="44"/>
      <c r="M27" s="45"/>
      <c r="N27" s="46"/>
      <c r="O27" s="41"/>
      <c r="P27" s="43"/>
      <c r="Q27" s="41"/>
      <c r="R27" s="42">
        <f>'[1]Т13'!H10</f>
        <v>13.31</v>
      </c>
      <c r="S27" s="43">
        <f t="shared" si="3"/>
        <v>0.010248721296842855</v>
      </c>
      <c r="T27" s="46"/>
      <c r="U27" s="41"/>
      <c r="V27" s="41">
        <f t="shared" si="1"/>
        <v>-1.6899999999999995</v>
      </c>
    </row>
    <row r="28" spans="1:22" ht="26.25" customHeight="1">
      <c r="A28" s="50" t="s">
        <v>64</v>
      </c>
      <c r="B28" s="40" t="s">
        <v>65</v>
      </c>
      <c r="C28" s="41"/>
      <c r="D28" s="41"/>
      <c r="E28" s="41">
        <v>0</v>
      </c>
      <c r="F28" s="41"/>
      <c r="G28" s="42">
        <v>0</v>
      </c>
      <c r="H28" s="43">
        <f t="shared" si="0"/>
        <v>0</v>
      </c>
      <c r="I28" s="44"/>
      <c r="J28" s="42"/>
      <c r="K28" s="43">
        <f t="shared" si="2"/>
        <v>0</v>
      </c>
      <c r="L28" s="44"/>
      <c r="M28" s="45"/>
      <c r="N28" s="46"/>
      <c r="O28" s="41"/>
      <c r="P28" s="43"/>
      <c r="Q28" s="41"/>
      <c r="R28" s="41"/>
      <c r="S28" s="43">
        <f t="shared" si="3"/>
        <v>0</v>
      </c>
      <c r="T28" s="46"/>
      <c r="U28" s="41"/>
      <c r="V28" s="41">
        <f t="shared" si="1"/>
        <v>0</v>
      </c>
    </row>
    <row r="29" spans="1:22" ht="26.25" customHeight="1">
      <c r="A29" s="50" t="s">
        <v>66</v>
      </c>
      <c r="B29" s="47" t="s">
        <v>67</v>
      </c>
      <c r="C29" s="41"/>
      <c r="D29" s="41"/>
      <c r="E29" s="41">
        <v>0</v>
      </c>
      <c r="F29" s="41"/>
      <c r="G29" s="42">
        <v>76.4</v>
      </c>
      <c r="H29" s="43">
        <f t="shared" si="0"/>
        <v>0.0663025234879293</v>
      </c>
      <c r="I29" s="44"/>
      <c r="J29" s="42"/>
      <c r="K29" s="43">
        <f t="shared" si="2"/>
        <v>0</v>
      </c>
      <c r="L29" s="44"/>
      <c r="M29" s="45"/>
      <c r="N29" s="46"/>
      <c r="O29" s="41"/>
      <c r="P29" s="43"/>
      <c r="Q29" s="41"/>
      <c r="R29" s="41">
        <f>'[1]Т13'!H22</f>
        <v>35.9</v>
      </c>
      <c r="S29" s="43">
        <f t="shared" si="3"/>
        <v>0.02764305744227336</v>
      </c>
      <c r="T29" s="46"/>
      <c r="U29" s="41"/>
      <c r="V29" s="41">
        <f t="shared" si="1"/>
        <v>35.9</v>
      </c>
    </row>
    <row r="30" spans="1:22" ht="15">
      <c r="A30" s="39"/>
      <c r="B30" s="47" t="s">
        <v>68</v>
      </c>
      <c r="C30" s="41"/>
      <c r="D30" s="41"/>
      <c r="E30" s="41">
        <v>0</v>
      </c>
      <c r="F30" s="41"/>
      <c r="G30" s="42">
        <v>0</v>
      </c>
      <c r="H30" s="43">
        <f t="shared" si="0"/>
        <v>0</v>
      </c>
      <c r="I30" s="44"/>
      <c r="J30" s="42"/>
      <c r="K30" s="43">
        <f t="shared" si="2"/>
        <v>0</v>
      </c>
      <c r="L30" s="44"/>
      <c r="M30" s="41"/>
      <c r="N30" s="46"/>
      <c r="O30" s="41"/>
      <c r="P30" s="43"/>
      <c r="Q30" s="41"/>
      <c r="R30" s="41">
        <v>35.9</v>
      </c>
      <c r="S30" s="43">
        <f t="shared" si="3"/>
        <v>0.02764305744227336</v>
      </c>
      <c r="T30" s="46"/>
      <c r="U30" s="41"/>
      <c r="V30" s="41">
        <f t="shared" si="1"/>
        <v>35.9</v>
      </c>
    </row>
    <row r="31" spans="1:22" ht="25.5">
      <c r="A31" s="50" t="s">
        <v>69</v>
      </c>
      <c r="B31" s="47" t="s">
        <v>70</v>
      </c>
      <c r="C31" s="41"/>
      <c r="D31" s="41"/>
      <c r="E31" s="41">
        <v>0</v>
      </c>
      <c r="F31" s="41"/>
      <c r="G31" s="42">
        <v>0</v>
      </c>
      <c r="H31" s="43">
        <f>G31/G$40</f>
        <v>0</v>
      </c>
      <c r="I31" s="44"/>
      <c r="J31" s="42">
        <f>'[1]Т13'!G22</f>
        <v>68.9</v>
      </c>
      <c r="K31" s="43">
        <f t="shared" si="2"/>
        <v>0.05315193275547642</v>
      </c>
      <c r="L31" s="44"/>
      <c r="M31" s="41"/>
      <c r="N31" s="46"/>
      <c r="O31" s="41"/>
      <c r="P31" s="43"/>
      <c r="Q31" s="41"/>
      <c r="R31" s="41"/>
      <c r="S31" s="43">
        <f t="shared" si="3"/>
        <v>0</v>
      </c>
      <c r="T31" s="46"/>
      <c r="U31" s="41"/>
      <c r="V31" s="41">
        <f t="shared" si="1"/>
        <v>-68.9</v>
      </c>
    </row>
    <row r="32" spans="1:22" ht="15">
      <c r="A32" s="50" t="s">
        <v>71</v>
      </c>
      <c r="B32" s="47" t="s">
        <v>72</v>
      </c>
      <c r="C32" s="41"/>
      <c r="D32" s="41"/>
      <c r="E32" s="41">
        <v>0</v>
      </c>
      <c r="F32" s="41"/>
      <c r="G32" s="42">
        <v>0</v>
      </c>
      <c r="H32" s="43">
        <f t="shared" si="0"/>
        <v>0</v>
      </c>
      <c r="I32" s="44"/>
      <c r="J32" s="42"/>
      <c r="K32" s="43">
        <f t="shared" si="2"/>
        <v>0</v>
      </c>
      <c r="L32" s="44"/>
      <c r="M32" s="41"/>
      <c r="N32" s="46"/>
      <c r="O32" s="41"/>
      <c r="P32" s="43"/>
      <c r="Q32" s="41"/>
      <c r="R32" s="41"/>
      <c r="S32" s="43">
        <f t="shared" si="3"/>
        <v>0</v>
      </c>
      <c r="T32" s="46"/>
      <c r="U32" s="41"/>
      <c r="V32" s="41">
        <f t="shared" si="1"/>
        <v>0</v>
      </c>
    </row>
    <row r="33" spans="1:22" ht="24.75" customHeight="1">
      <c r="A33" s="39">
        <v>12</v>
      </c>
      <c r="B33" s="47" t="s">
        <v>73</v>
      </c>
      <c r="C33" s="41"/>
      <c r="D33" s="41"/>
      <c r="E33" s="41">
        <v>0</v>
      </c>
      <c r="F33" s="41"/>
      <c r="G33" s="42">
        <v>0</v>
      </c>
      <c r="H33" s="43">
        <f t="shared" si="0"/>
        <v>0</v>
      </c>
      <c r="I33" s="44"/>
      <c r="J33" s="41"/>
      <c r="K33" s="43">
        <f t="shared" si="2"/>
        <v>0</v>
      </c>
      <c r="L33" s="44"/>
      <c r="M33" s="41"/>
      <c r="N33" s="46"/>
      <c r="O33" s="41"/>
      <c r="P33" s="43"/>
      <c r="Q33" s="41"/>
      <c r="R33" s="41"/>
      <c r="S33" s="43">
        <f t="shared" si="3"/>
        <v>0</v>
      </c>
      <c r="T33" s="46"/>
      <c r="U33" s="41"/>
      <c r="V33" s="41">
        <f t="shared" si="1"/>
        <v>0</v>
      </c>
    </row>
    <row r="34" spans="1:22" ht="24.75" customHeight="1">
      <c r="A34" s="39" t="s">
        <v>74</v>
      </c>
      <c r="B34" s="47" t="s">
        <v>75</v>
      </c>
      <c r="C34" s="41"/>
      <c r="D34" s="41"/>
      <c r="E34" s="41">
        <v>0</v>
      </c>
      <c r="F34" s="41"/>
      <c r="G34" s="42">
        <v>0</v>
      </c>
      <c r="H34" s="43">
        <f t="shared" si="0"/>
        <v>0</v>
      </c>
      <c r="I34" s="44"/>
      <c r="J34" s="41"/>
      <c r="K34" s="43">
        <f>J34/J$40</f>
        <v>0</v>
      </c>
      <c r="L34" s="44"/>
      <c r="M34" s="41"/>
      <c r="N34" s="46"/>
      <c r="O34" s="41"/>
      <c r="P34" s="43"/>
      <c r="Q34" s="41"/>
      <c r="R34" s="41"/>
      <c r="S34" s="43">
        <f>R34/R$40</f>
        <v>0</v>
      </c>
      <c r="T34" s="46"/>
      <c r="U34" s="41"/>
      <c r="V34" s="41">
        <f t="shared" si="1"/>
        <v>0</v>
      </c>
    </row>
    <row r="35" spans="1:22" ht="15">
      <c r="A35" s="39" t="s">
        <v>76</v>
      </c>
      <c r="B35" s="54" t="s">
        <v>77</v>
      </c>
      <c r="C35" s="42">
        <f>C9+C10+C11+C12+C13+C14+C15+C16+C20+C23+C24+C33-C34</f>
        <v>914.6100000000001</v>
      </c>
      <c r="D35" s="42">
        <f>D9+D10+D11+D12+D13+D14+D15+D16+D20+D23+D24+D33-D34</f>
        <v>1277.41</v>
      </c>
      <c r="E35" s="42">
        <f>E9+E10+E11+E12+E13+E14+E15+E16+E20+E23+E24+E33-E34</f>
        <v>1072.19</v>
      </c>
      <c r="F35" s="41"/>
      <c r="G35" s="42">
        <f>G9+G10+G11+G12+G13+G14+G15+G16+G20+G23+G24+G33-G34</f>
        <v>1420.65</v>
      </c>
      <c r="H35" s="43">
        <f>G35/G$40</f>
        <v>1.2328884815854286</v>
      </c>
      <c r="I35" s="44">
        <f>E35/C35-1</f>
        <v>0.17229201517586712</v>
      </c>
      <c r="J35" s="42">
        <f>J9+J10+J11+J12+J13+J14+J15+J16+J20+J23+J24+J33-J34</f>
        <v>1572.484</v>
      </c>
      <c r="K35" s="43">
        <f t="shared" si="2"/>
        <v>1.213070592555335</v>
      </c>
      <c r="L35" s="44">
        <f>J35/E35-1</f>
        <v>0.4666094628750499</v>
      </c>
      <c r="M35" s="55">
        <f>M9+M10+M11+M12+M13+M14+M15+M16+M20+M23+M24</f>
        <v>0</v>
      </c>
      <c r="N35" s="46">
        <f>M35/E35-1</f>
        <v>-1</v>
      </c>
      <c r="O35" s="41"/>
      <c r="P35" s="43"/>
      <c r="Q35" s="41">
        <f>O35/E35-1</f>
        <v>-1</v>
      </c>
      <c r="R35" s="42">
        <f>R9+R10+R11+R12+R13+R14+R15+R16+R20+R23+R24+R33-R34</f>
        <v>1298.6986000000002</v>
      </c>
      <c r="S35" s="43">
        <f t="shared" si="3"/>
        <v>1</v>
      </c>
      <c r="T35" s="44">
        <f>R35/E35-1</f>
        <v>0.21125789272423745</v>
      </c>
      <c r="U35" s="41"/>
      <c r="V35" s="41">
        <f t="shared" si="1"/>
        <v>-273.78539999999975</v>
      </c>
    </row>
    <row r="36" spans="1:22" ht="15">
      <c r="A36" s="39" t="s">
        <v>78</v>
      </c>
      <c r="B36" s="47" t="s">
        <v>79</v>
      </c>
      <c r="C36" s="56">
        <v>1.731</v>
      </c>
      <c r="D36" s="56">
        <v>1.844</v>
      </c>
      <c r="E36" s="56">
        <v>1.74</v>
      </c>
      <c r="F36" s="41"/>
      <c r="G36" s="56">
        <v>1.87</v>
      </c>
      <c r="H36" s="43"/>
      <c r="I36" s="44">
        <f>E36/C36-1</f>
        <v>0.005199306759098743</v>
      </c>
      <c r="J36" s="56">
        <f>'[1]Т 2'!I70</f>
        <v>1.87</v>
      </c>
      <c r="K36" s="43"/>
      <c r="L36" s="44">
        <f>J36/E36-1</f>
        <v>0.07471264367816088</v>
      </c>
      <c r="M36" s="41"/>
      <c r="N36" s="46">
        <f>M36/E36-1</f>
        <v>-1</v>
      </c>
      <c r="O36" s="41"/>
      <c r="P36" s="43"/>
      <c r="Q36" s="41">
        <f>O36/E36-1</f>
        <v>-1</v>
      </c>
      <c r="R36" s="56">
        <f>'[1]Т 2'!J70</f>
        <v>1.87</v>
      </c>
      <c r="S36" s="43"/>
      <c r="T36" s="44">
        <f>R36/E36-1</f>
        <v>0.07471264367816088</v>
      </c>
      <c r="U36" s="41"/>
      <c r="V36" s="41">
        <f t="shared" si="1"/>
        <v>0</v>
      </c>
    </row>
    <row r="37" spans="1:22" ht="15">
      <c r="A37" s="39" t="s">
        <v>80</v>
      </c>
      <c r="B37" s="47" t="s">
        <v>81</v>
      </c>
      <c r="C37" s="42">
        <f>C35/C36</f>
        <v>528.3708838821491</v>
      </c>
      <c r="D37" s="42">
        <f>D35/D36</f>
        <v>692.7386117136659</v>
      </c>
      <c r="E37" s="42">
        <f>E35/E36</f>
        <v>616.2011494252874</v>
      </c>
      <c r="F37" s="57"/>
      <c r="G37" s="42">
        <f>G35/G36</f>
        <v>759.7058823529412</v>
      </c>
      <c r="H37" s="43"/>
      <c r="I37" s="44">
        <f>E37/C37-1</f>
        <v>0.16622843578702673</v>
      </c>
      <c r="J37" s="42">
        <f>J35/J36</f>
        <v>840.9005347593582</v>
      </c>
      <c r="K37" s="43"/>
      <c r="L37" s="44">
        <f>J37/E37-1</f>
        <v>0.3646526552955007</v>
      </c>
      <c r="M37" s="55"/>
      <c r="N37" s="46"/>
      <c r="O37" s="41"/>
      <c r="P37" s="43"/>
      <c r="Q37" s="41">
        <f>O37/E37-1</f>
        <v>-1</v>
      </c>
      <c r="R37" s="42">
        <f>R35/R36</f>
        <v>694.4912299465241</v>
      </c>
      <c r="S37" s="43"/>
      <c r="T37" s="44">
        <f>R37/E37-1</f>
        <v>0.1270527985776324</v>
      </c>
      <c r="U37" s="41"/>
      <c r="V37" s="42">
        <f>R37-J37</f>
        <v>-146.40930481283408</v>
      </c>
    </row>
    <row r="38" spans="1:22" ht="15">
      <c r="A38" s="39" t="s">
        <v>82</v>
      </c>
      <c r="B38" s="47" t="s">
        <v>83</v>
      </c>
      <c r="C38" s="42">
        <v>0</v>
      </c>
      <c r="D38" s="58" t="s">
        <v>84</v>
      </c>
      <c r="E38" s="42">
        <v>0</v>
      </c>
      <c r="F38" s="41"/>
      <c r="G38" s="59">
        <f>G42-G35</f>
        <v>-268.356</v>
      </c>
      <c r="H38" s="43"/>
      <c r="I38" s="44"/>
      <c r="J38" s="60">
        <f>J42-J35</f>
        <v>-276.1999999999998</v>
      </c>
      <c r="K38" s="43">
        <f>J38/J$40</f>
        <v>-0.21307059255533495</v>
      </c>
      <c r="L38" s="44"/>
      <c r="M38" s="42"/>
      <c r="N38" s="46"/>
      <c r="O38" s="41"/>
      <c r="P38" s="43"/>
      <c r="Q38" s="41"/>
      <c r="R38" s="42">
        <v>0</v>
      </c>
      <c r="S38" s="43">
        <f t="shared" si="3"/>
        <v>0</v>
      </c>
      <c r="T38" s="46"/>
      <c r="U38" s="41"/>
      <c r="V38" s="41">
        <f t="shared" si="1"/>
        <v>276.1999999999998</v>
      </c>
    </row>
    <row r="39" spans="1:22" ht="15">
      <c r="A39" s="39" t="s">
        <v>85</v>
      </c>
      <c r="B39" s="47" t="s">
        <v>86</v>
      </c>
      <c r="C39" s="61">
        <v>0</v>
      </c>
      <c r="D39" s="62" t="s">
        <v>87</v>
      </c>
      <c r="E39" s="61">
        <v>0</v>
      </c>
      <c r="F39" s="41"/>
      <c r="G39" s="63">
        <f>G38/G35</f>
        <v>-0.1888966318234611</v>
      </c>
      <c r="H39" s="43"/>
      <c r="I39" s="44"/>
      <c r="J39" s="64">
        <f>J38/J35</f>
        <v>-0.17564566634700246</v>
      </c>
      <c r="K39" s="43"/>
      <c r="L39" s="44"/>
      <c r="M39" s="46"/>
      <c r="N39" s="46"/>
      <c r="O39" s="41"/>
      <c r="P39" s="43"/>
      <c r="Q39" s="41"/>
      <c r="R39" s="61">
        <v>0</v>
      </c>
      <c r="S39" s="43"/>
      <c r="T39" s="46"/>
      <c r="U39" s="41"/>
      <c r="V39" s="41"/>
    </row>
    <row r="40" spans="1:22" s="66" customFormat="1" ht="15">
      <c r="A40" s="65" t="s">
        <v>88</v>
      </c>
      <c r="B40" s="54" t="s">
        <v>89</v>
      </c>
      <c r="C40" s="42">
        <f>C35+C38</f>
        <v>914.6100000000001</v>
      </c>
      <c r="D40" s="42">
        <f>D35+D38</f>
        <v>974.3300000000002</v>
      </c>
      <c r="E40" s="42">
        <f>E35+E38</f>
        <v>1072.19</v>
      </c>
      <c r="F40" s="41"/>
      <c r="G40" s="42">
        <f>G35+G38</f>
        <v>1152.294</v>
      </c>
      <c r="H40" s="43"/>
      <c r="I40" s="44">
        <f>E40/C40-1</f>
        <v>0.17229201517586712</v>
      </c>
      <c r="J40" s="42">
        <f>J35+J38</f>
        <v>1296.284</v>
      </c>
      <c r="K40" s="43">
        <f>J40/J$40</f>
        <v>1</v>
      </c>
      <c r="L40" s="44">
        <f>J40/E40-1</f>
        <v>0.2090058664975425</v>
      </c>
      <c r="M40" s="42"/>
      <c r="N40" s="46">
        <f>M40/E40-1</f>
        <v>-1</v>
      </c>
      <c r="O40" s="41"/>
      <c r="P40" s="43"/>
      <c r="Q40" s="41">
        <f>O40/E40-1</f>
        <v>-1</v>
      </c>
      <c r="R40" s="42">
        <f>R35+R38</f>
        <v>1298.6986000000002</v>
      </c>
      <c r="S40" s="43">
        <f>R40/R$40</f>
        <v>1</v>
      </c>
      <c r="T40" s="44">
        <f>R40/E40-1</f>
        <v>0.21125789272423745</v>
      </c>
      <c r="U40" s="41"/>
      <c r="V40" s="41">
        <f t="shared" si="1"/>
        <v>2.414600000000064</v>
      </c>
    </row>
    <row r="41" spans="1:22" s="66" customFormat="1" ht="19.5" customHeight="1">
      <c r="A41" s="67" t="s">
        <v>90</v>
      </c>
      <c r="B41" s="68" t="s">
        <v>91</v>
      </c>
      <c r="C41" s="69">
        <f>C40/C36</f>
        <v>528.3708838821491</v>
      </c>
      <c r="D41" s="69">
        <f>D40/D36</f>
        <v>528.3785249457701</v>
      </c>
      <c r="E41" s="69">
        <f>E40/E36</f>
        <v>616.2011494252874</v>
      </c>
      <c r="F41" s="70"/>
      <c r="G41" s="69">
        <v>616.2</v>
      </c>
      <c r="H41" s="71"/>
      <c r="I41" s="72">
        <f>E41/C41-1</f>
        <v>0.16622843578702673</v>
      </c>
      <c r="J41" s="69">
        <v>693.2</v>
      </c>
      <c r="K41" s="71"/>
      <c r="L41" s="72">
        <f>J41/E41-1</f>
        <v>0.12495733032391643</v>
      </c>
      <c r="M41" s="69"/>
      <c r="N41" s="73">
        <f>M41/E41-1</f>
        <v>-1</v>
      </c>
      <c r="O41" s="70"/>
      <c r="P41" s="71"/>
      <c r="Q41" s="70">
        <f>O41/E41-1</f>
        <v>-1</v>
      </c>
      <c r="R41" s="69">
        <f>R40/R36</f>
        <v>694.4912299465241</v>
      </c>
      <c r="S41" s="71"/>
      <c r="T41" s="72">
        <f>R41/E41-1</f>
        <v>0.1270527985776324</v>
      </c>
      <c r="U41" s="70"/>
      <c r="V41" s="70">
        <f t="shared" si="1"/>
        <v>1.2912299465240267</v>
      </c>
    </row>
    <row r="42" spans="1:22" ht="15">
      <c r="A42" s="74" t="s">
        <v>92</v>
      </c>
      <c r="B42" s="75" t="s">
        <v>93</v>
      </c>
      <c r="C42" s="42">
        <f>C41*C36</f>
        <v>914.6100000000001</v>
      </c>
      <c r="D42" s="42">
        <f>D41*D36</f>
        <v>974.3300000000002</v>
      </c>
      <c r="E42" s="42">
        <f>E41*E36</f>
        <v>1072.19</v>
      </c>
      <c r="F42" s="41"/>
      <c r="G42" s="42">
        <f>G41*G36</f>
        <v>1152.294</v>
      </c>
      <c r="H42" s="41"/>
      <c r="I42" s="76"/>
      <c r="J42" s="42">
        <f>J41*J36</f>
        <v>1296.284</v>
      </c>
      <c r="K42" s="41"/>
      <c r="L42" s="76"/>
      <c r="M42" s="41"/>
      <c r="N42" s="41"/>
      <c r="O42" s="41"/>
      <c r="P42" s="41"/>
      <c r="Q42" s="41"/>
      <c r="R42" s="42">
        <f>R41*R36</f>
        <v>1298.6986000000002</v>
      </c>
      <c r="S42" s="41"/>
      <c r="T42" s="46"/>
      <c r="U42" s="41"/>
      <c r="V42" s="41"/>
    </row>
    <row r="43" spans="1:22" ht="15">
      <c r="A43" s="74" t="s">
        <v>94</v>
      </c>
      <c r="B43" s="75" t="s">
        <v>95</v>
      </c>
      <c r="C43" s="48"/>
      <c r="D43" s="48">
        <v>5583</v>
      </c>
      <c r="E43" s="48">
        <v>5794</v>
      </c>
      <c r="F43" s="41"/>
      <c r="G43" s="42">
        <v>5794</v>
      </c>
      <c r="H43" s="41"/>
      <c r="I43" s="76"/>
      <c r="J43" s="48">
        <v>5794</v>
      </c>
      <c r="K43" s="41"/>
      <c r="L43" s="76"/>
      <c r="M43" s="41"/>
      <c r="N43" s="41"/>
      <c r="O43" s="41"/>
      <c r="P43" s="41"/>
      <c r="Q43" s="41"/>
      <c r="R43" s="48">
        <f>'[1]Т.8.2.'!I21</f>
        <v>5794</v>
      </c>
      <c r="S43" s="41"/>
      <c r="T43" s="46"/>
      <c r="U43" s="41"/>
      <c r="V43" s="41"/>
    </row>
    <row r="44" spans="1:22" ht="14.25">
      <c r="A44" s="77"/>
      <c r="B44" s="78"/>
      <c r="C44" s="79"/>
      <c r="D44" s="79"/>
      <c r="E44" s="79"/>
      <c r="F44" s="79"/>
      <c r="G44" s="79"/>
      <c r="H44" s="79"/>
      <c r="I44" s="79"/>
      <c r="J44" s="79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</row>
    <row r="45" spans="1:2" ht="12.75">
      <c r="A45" s="81"/>
      <c r="B45" s="82"/>
    </row>
    <row r="46" spans="1:2" ht="12.75">
      <c r="A46" s="81"/>
      <c r="B46" s="82"/>
    </row>
    <row r="47" spans="1:2" ht="12.75">
      <c r="A47" s="81"/>
      <c r="B47" s="82"/>
    </row>
    <row r="48" spans="1:2" ht="12.75">
      <c r="A48" s="81"/>
      <c r="B48" s="82"/>
    </row>
    <row r="49" spans="1:2" ht="12.75">
      <c r="A49" s="81"/>
      <c r="B49" s="82"/>
    </row>
    <row r="50" ht="12.75">
      <c r="B50" s="82"/>
    </row>
    <row r="51" ht="12.75">
      <c r="B51" s="82"/>
    </row>
    <row r="52" ht="12.75">
      <c r="B52" s="82"/>
    </row>
    <row r="53" ht="12.75">
      <c r="B53" s="82"/>
    </row>
    <row r="54" ht="12.75">
      <c r="B54" s="82"/>
    </row>
    <row r="55" ht="12.75">
      <c r="B55" s="82"/>
    </row>
    <row r="56" ht="12.75">
      <c r="B56" s="82"/>
    </row>
    <row r="57" ht="12.75">
      <c r="B57" s="82"/>
    </row>
    <row r="58" ht="12.75">
      <c r="B58" s="82"/>
    </row>
    <row r="59" ht="12.75">
      <c r="B59" s="82"/>
    </row>
    <row r="60" ht="12.75">
      <c r="B60" s="82"/>
    </row>
    <row r="61" ht="12.75">
      <c r="B61" s="82"/>
    </row>
    <row r="62" ht="12.75">
      <c r="B62" s="82"/>
    </row>
    <row r="63" ht="12.75">
      <c r="B63" s="82"/>
    </row>
    <row r="64" ht="12.75">
      <c r="B64" s="82"/>
    </row>
    <row r="65" ht="12.75">
      <c r="B65" s="82"/>
    </row>
    <row r="66" ht="12.75">
      <c r="B66" s="82"/>
    </row>
    <row r="67" ht="12.75">
      <c r="B67" s="82"/>
    </row>
    <row r="68" ht="12.75">
      <c r="B68" s="82"/>
    </row>
    <row r="69" ht="12.75">
      <c r="B69" s="82"/>
    </row>
    <row r="70" ht="12.75">
      <c r="B70" s="83"/>
    </row>
    <row r="71" ht="12.75">
      <c r="B71" s="83"/>
    </row>
    <row r="72" ht="12.75">
      <c r="B72" s="83"/>
    </row>
    <row r="73" ht="12.75">
      <c r="B73" s="83"/>
    </row>
    <row r="74" ht="12.75">
      <c r="B74" s="83"/>
    </row>
    <row r="75" ht="12.75">
      <c r="B75" s="83"/>
    </row>
    <row r="76" ht="12.75">
      <c r="B76" s="83"/>
    </row>
    <row r="77" ht="12.75">
      <c r="B77" s="83"/>
    </row>
    <row r="78" ht="12.75">
      <c r="B78" s="83"/>
    </row>
    <row r="79" ht="12.75">
      <c r="B79" s="83"/>
    </row>
  </sheetData>
  <mergeCells count="26">
    <mergeCell ref="S6:S7"/>
    <mergeCell ref="T6:T7"/>
    <mergeCell ref="U6:U7"/>
    <mergeCell ref="V6:V7"/>
    <mergeCell ref="O6:O7"/>
    <mergeCell ref="P6:P7"/>
    <mergeCell ref="Q6:Q7"/>
    <mergeCell ref="R6:R7"/>
    <mergeCell ref="O5:V5"/>
    <mergeCell ref="C6:D6"/>
    <mergeCell ref="E6:G6"/>
    <mergeCell ref="H6:H7"/>
    <mergeCell ref="I6:I7"/>
    <mergeCell ref="J6:J7"/>
    <mergeCell ref="K6:K7"/>
    <mergeCell ref="L6:L7"/>
    <mergeCell ref="M6:M7"/>
    <mergeCell ref="N6:N7"/>
    <mergeCell ref="A5:A7"/>
    <mergeCell ref="B5:B7"/>
    <mergeCell ref="C5:J5"/>
    <mergeCell ref="M5:N5"/>
    <mergeCell ref="C1:V1"/>
    <mergeCell ref="A2:W2"/>
    <mergeCell ref="B3:I3"/>
    <mergeCell ref="U3:V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66">
      <selection activeCell="B80" sqref="B80:G82"/>
    </sheetView>
  </sheetViews>
  <sheetFormatPr defaultColWidth="9.33203125" defaultRowHeight="12.75"/>
  <cols>
    <col min="1" max="1" width="4.16015625" style="84" customWidth="1"/>
    <col min="2" max="2" width="37.33203125" style="84" customWidth="1"/>
    <col min="3" max="3" width="11.16015625" style="84" customWidth="1"/>
    <col min="4" max="4" width="9.16015625" style="84" customWidth="1"/>
    <col min="5" max="5" width="10.33203125" style="84" customWidth="1"/>
    <col min="6" max="6" width="11.33203125" style="84" customWidth="1"/>
    <col min="7" max="7" width="10.16015625" style="84" customWidth="1"/>
    <col min="8" max="8" width="9.33203125" style="84" customWidth="1"/>
    <col min="9" max="9" width="11" style="84" customWidth="1"/>
    <col min="10" max="10" width="12.5" style="84" customWidth="1"/>
    <col min="11" max="16384" width="9.33203125" style="84" customWidth="1"/>
  </cols>
  <sheetData>
    <row r="1" spans="8:9" ht="12.75">
      <c r="H1" s="85" t="s">
        <v>96</v>
      </c>
      <c r="I1" s="85"/>
    </row>
    <row r="2" spans="1:9" ht="15" customHeight="1">
      <c r="A2" s="86" t="s">
        <v>97</v>
      </c>
      <c r="B2" s="86"/>
      <c r="C2" s="86"/>
      <c r="D2" s="86"/>
      <c r="E2" s="86"/>
      <c r="F2" s="86"/>
      <c r="G2" s="86"/>
      <c r="H2" s="86"/>
      <c r="I2" s="86"/>
    </row>
    <row r="3" spans="8:9" ht="12.75" customHeight="1" thickBot="1">
      <c r="H3" s="87" t="s">
        <v>98</v>
      </c>
      <c r="I3" s="87"/>
    </row>
    <row r="4" spans="1:10" ht="12.75" customHeight="1" thickBot="1">
      <c r="A4" s="88" t="s">
        <v>99</v>
      </c>
      <c r="B4" s="89"/>
      <c r="C4" s="90" t="s">
        <v>8</v>
      </c>
      <c r="D4" s="91"/>
      <c r="E4" s="92"/>
      <c r="F4" s="93" t="s">
        <v>100</v>
      </c>
      <c r="G4" s="94"/>
      <c r="H4" s="94"/>
      <c r="I4" s="95" t="s">
        <v>101</v>
      </c>
      <c r="J4" s="96" t="s">
        <v>102</v>
      </c>
    </row>
    <row r="5" spans="1:10" ht="49.5" customHeight="1" thickBot="1">
      <c r="A5" s="97"/>
      <c r="B5" s="98"/>
      <c r="C5" s="99" t="s">
        <v>103</v>
      </c>
      <c r="D5" s="99" t="s">
        <v>104</v>
      </c>
      <c r="E5" s="100" t="s">
        <v>105</v>
      </c>
      <c r="F5" s="101" t="s">
        <v>103</v>
      </c>
      <c r="G5" s="102" t="s">
        <v>25</v>
      </c>
      <c r="H5" s="103" t="s">
        <v>106</v>
      </c>
      <c r="I5" s="104"/>
      <c r="J5" s="96"/>
    </row>
    <row r="6" spans="1:11" ht="0.75" customHeight="1">
      <c r="A6" s="105">
        <v>1</v>
      </c>
      <c r="B6" s="106">
        <v>2</v>
      </c>
      <c r="C6" s="106">
        <v>3</v>
      </c>
      <c r="D6" s="106">
        <v>4</v>
      </c>
      <c r="E6" s="107">
        <v>5</v>
      </c>
      <c r="F6" s="108">
        <v>6</v>
      </c>
      <c r="G6" s="109">
        <v>7</v>
      </c>
      <c r="H6" s="110">
        <v>8</v>
      </c>
      <c r="I6" s="111">
        <v>9</v>
      </c>
      <c r="J6" s="112"/>
      <c r="K6" s="113"/>
    </row>
    <row r="7" spans="1:10" ht="28.5" customHeight="1">
      <c r="A7" s="114" t="s">
        <v>27</v>
      </c>
      <c r="B7" s="115" t="s">
        <v>107</v>
      </c>
      <c r="C7" s="116">
        <v>1.861</v>
      </c>
      <c r="D7" s="116">
        <v>1.974</v>
      </c>
      <c r="E7" s="117">
        <f>C7-D7</f>
        <v>-0.11299999999999999</v>
      </c>
      <c r="F7" s="118">
        <f>F8</f>
        <v>1.87</v>
      </c>
      <c r="G7" s="119"/>
      <c r="H7" s="120">
        <v>2</v>
      </c>
      <c r="I7" s="121">
        <v>2</v>
      </c>
      <c r="J7" s="122">
        <v>2</v>
      </c>
    </row>
    <row r="8" spans="1:10" ht="12.75" customHeight="1" hidden="1">
      <c r="A8" s="123"/>
      <c r="B8" s="124" t="s">
        <v>108</v>
      </c>
      <c r="C8" s="125"/>
      <c r="D8" s="125"/>
      <c r="E8" s="126"/>
      <c r="F8" s="127">
        <v>1.87</v>
      </c>
      <c r="G8" s="128"/>
      <c r="H8" s="129"/>
      <c r="I8" s="130"/>
      <c r="J8" s="131"/>
    </row>
    <row r="9" spans="1:10" ht="10.5" customHeight="1">
      <c r="A9" s="123"/>
      <c r="B9" s="124" t="s">
        <v>109</v>
      </c>
      <c r="C9" s="125"/>
      <c r="D9" s="125"/>
      <c r="E9" s="126"/>
      <c r="F9" s="127"/>
      <c r="G9" s="128"/>
      <c r="H9" s="129"/>
      <c r="I9" s="130"/>
      <c r="J9" s="131"/>
    </row>
    <row r="10" spans="1:10" ht="12.75">
      <c r="A10" s="123"/>
      <c r="B10" s="124" t="s">
        <v>110</v>
      </c>
      <c r="C10" s="116">
        <v>1.861</v>
      </c>
      <c r="D10" s="116">
        <v>1.974</v>
      </c>
      <c r="E10" s="117">
        <f>C10-D10</f>
        <v>-0.11299999999999999</v>
      </c>
      <c r="F10" s="132">
        <v>1.87</v>
      </c>
      <c r="G10" s="119"/>
      <c r="H10" s="120">
        <v>2</v>
      </c>
      <c r="I10" s="121">
        <v>2</v>
      </c>
      <c r="J10" s="122">
        <v>2</v>
      </c>
    </row>
    <row r="11" spans="1:10" ht="12.75">
      <c r="A11" s="123"/>
      <c r="B11" s="124" t="s">
        <v>111</v>
      </c>
      <c r="C11" s="116"/>
      <c r="D11" s="116"/>
      <c r="E11" s="117"/>
      <c r="F11" s="132"/>
      <c r="G11" s="119"/>
      <c r="H11" s="133"/>
      <c r="I11" s="134"/>
      <c r="J11" s="131"/>
    </row>
    <row r="12" spans="1:10" ht="12.75">
      <c r="A12" s="123"/>
      <c r="B12" s="124" t="s">
        <v>112</v>
      </c>
      <c r="C12" s="116"/>
      <c r="D12" s="116"/>
      <c r="E12" s="117"/>
      <c r="F12" s="132"/>
      <c r="G12" s="119"/>
      <c r="H12" s="133"/>
      <c r="I12" s="134"/>
      <c r="J12" s="131"/>
    </row>
    <row r="13" spans="1:10" ht="12.75">
      <c r="A13" s="123"/>
      <c r="B13" s="124" t="s">
        <v>113</v>
      </c>
      <c r="C13" s="116"/>
      <c r="D13" s="116"/>
      <c r="E13" s="117"/>
      <c r="F13" s="131"/>
      <c r="G13" s="119"/>
      <c r="H13" s="133"/>
      <c r="I13" s="134"/>
      <c r="J13" s="131"/>
    </row>
    <row r="14" spans="1:10" ht="0.75" customHeight="1">
      <c r="A14" s="123"/>
      <c r="B14" s="124" t="s">
        <v>114</v>
      </c>
      <c r="C14" s="116"/>
      <c r="D14" s="116"/>
      <c r="E14" s="117"/>
      <c r="F14" s="127"/>
      <c r="G14" s="119"/>
      <c r="H14" s="133"/>
      <c r="I14" s="134"/>
      <c r="J14" s="131"/>
    </row>
    <row r="15" spans="1:10" ht="25.5" customHeight="1">
      <c r="A15" s="114" t="s">
        <v>29</v>
      </c>
      <c r="B15" s="115" t="s">
        <v>115</v>
      </c>
      <c r="C15" s="116">
        <v>0.05</v>
      </c>
      <c r="D15" s="116"/>
      <c r="E15" s="117"/>
      <c r="F15" s="132">
        <v>0.05</v>
      </c>
      <c r="G15" s="119"/>
      <c r="H15" s="133"/>
      <c r="I15" s="135">
        <v>0.05</v>
      </c>
      <c r="J15" s="131">
        <v>0.05</v>
      </c>
    </row>
    <row r="16" spans="1:10" ht="0.75" customHeight="1">
      <c r="A16" s="123"/>
      <c r="B16" s="124" t="s">
        <v>108</v>
      </c>
      <c r="C16" s="125"/>
      <c r="D16" s="125"/>
      <c r="E16" s="126"/>
      <c r="F16" s="132"/>
      <c r="G16" s="128"/>
      <c r="H16" s="129"/>
      <c r="I16" s="130"/>
      <c r="J16" s="131"/>
    </row>
    <row r="17" spans="1:10" ht="9.75" customHeight="1">
      <c r="A17" s="123"/>
      <c r="B17" s="124" t="s">
        <v>109</v>
      </c>
      <c r="C17" s="125"/>
      <c r="D17" s="125"/>
      <c r="E17" s="126"/>
      <c r="F17" s="132"/>
      <c r="G17" s="128"/>
      <c r="H17" s="129"/>
      <c r="I17" s="130"/>
      <c r="J17" s="131"/>
    </row>
    <row r="18" spans="1:10" ht="14.25" customHeight="1">
      <c r="A18" s="123"/>
      <c r="B18" s="124" t="s">
        <v>110</v>
      </c>
      <c r="C18" s="116"/>
      <c r="D18" s="116"/>
      <c r="E18" s="117"/>
      <c r="F18" s="127">
        <v>0.05</v>
      </c>
      <c r="G18" s="119"/>
      <c r="H18" s="133"/>
      <c r="I18" s="134">
        <v>0.05</v>
      </c>
      <c r="J18" s="131">
        <v>0.05</v>
      </c>
    </row>
    <row r="19" spans="1:10" ht="15" customHeight="1">
      <c r="A19" s="123"/>
      <c r="B19" s="124" t="s">
        <v>111</v>
      </c>
      <c r="C19" s="116"/>
      <c r="D19" s="116"/>
      <c r="E19" s="117"/>
      <c r="F19" s="131"/>
      <c r="G19" s="119"/>
      <c r="H19" s="133"/>
      <c r="I19" s="134"/>
      <c r="J19" s="131"/>
    </row>
    <row r="20" spans="1:10" ht="12.75" customHeight="1">
      <c r="A20" s="123"/>
      <c r="B20" s="124" t="s">
        <v>112</v>
      </c>
      <c r="C20" s="116"/>
      <c r="D20" s="116"/>
      <c r="E20" s="117"/>
      <c r="F20" s="131"/>
      <c r="G20" s="119"/>
      <c r="H20" s="133"/>
      <c r="I20" s="134"/>
      <c r="J20" s="131"/>
    </row>
    <row r="21" spans="1:10" ht="15" customHeight="1">
      <c r="A21" s="123"/>
      <c r="B21" s="124" t="s">
        <v>113</v>
      </c>
      <c r="C21" s="116"/>
      <c r="D21" s="116"/>
      <c r="E21" s="117"/>
      <c r="F21" s="131"/>
      <c r="G21" s="119"/>
      <c r="H21" s="133"/>
      <c r="I21" s="134"/>
      <c r="J21" s="131"/>
    </row>
    <row r="22" spans="1:10" ht="13.5" customHeight="1" hidden="1">
      <c r="A22" s="123"/>
      <c r="B22" s="124" t="s">
        <v>114</v>
      </c>
      <c r="C22" s="116"/>
      <c r="D22" s="116"/>
      <c r="E22" s="117"/>
      <c r="F22" s="131"/>
      <c r="G22" s="119"/>
      <c r="H22" s="133"/>
      <c r="I22" s="134"/>
      <c r="J22" s="131"/>
    </row>
    <row r="23" spans="1:10" ht="12.75">
      <c r="A23" s="136" t="s">
        <v>31</v>
      </c>
      <c r="B23" s="115" t="s">
        <v>116</v>
      </c>
      <c r="C23" s="137"/>
      <c r="D23" s="137"/>
      <c r="E23" s="138"/>
      <c r="F23" s="131"/>
      <c r="G23" s="139"/>
      <c r="H23" s="140"/>
      <c r="I23" s="141"/>
      <c r="J23" s="142">
        <f>J15/J7</f>
        <v>0.025</v>
      </c>
    </row>
    <row r="24" spans="1:10" ht="30" customHeight="1">
      <c r="A24" s="114" t="s">
        <v>33</v>
      </c>
      <c r="B24" s="143" t="s">
        <v>117</v>
      </c>
      <c r="C24" s="144" t="s">
        <v>118</v>
      </c>
      <c r="D24" s="144" t="s">
        <v>119</v>
      </c>
      <c r="E24" s="117">
        <f>C24-D24</f>
        <v>0.5700000000000001</v>
      </c>
      <c r="F24" s="127">
        <f>F7-F15</f>
        <v>1.82</v>
      </c>
      <c r="G24" s="119">
        <v>0.68</v>
      </c>
      <c r="H24" s="133">
        <v>2.25</v>
      </c>
      <c r="I24" s="145">
        <f>I7-I15</f>
        <v>1.95</v>
      </c>
      <c r="J24" s="145">
        <f>J7-J15</f>
        <v>1.95</v>
      </c>
    </row>
    <row r="25" spans="1:10" ht="12.75">
      <c r="A25" s="146"/>
      <c r="B25" s="147" t="s">
        <v>120</v>
      </c>
      <c r="C25" s="148"/>
      <c r="D25" s="148"/>
      <c r="E25" s="149"/>
      <c r="F25" s="127"/>
      <c r="G25" s="150"/>
      <c r="H25" s="151"/>
      <c r="I25" s="152"/>
      <c r="J25" s="131"/>
    </row>
    <row r="26" spans="1:10" ht="1.5" customHeight="1">
      <c r="A26" s="153"/>
      <c r="B26" s="154"/>
      <c r="C26" s="155"/>
      <c r="D26" s="155"/>
      <c r="E26" s="156"/>
      <c r="F26" s="132">
        <v>1.82</v>
      </c>
      <c r="G26" s="157"/>
      <c r="H26" s="158"/>
      <c r="I26" s="159"/>
      <c r="J26" s="131"/>
    </row>
    <row r="27" spans="1:10" ht="12.75">
      <c r="A27" s="123"/>
      <c r="B27" s="124" t="s">
        <v>110</v>
      </c>
      <c r="C27" s="137"/>
      <c r="D27" s="137"/>
      <c r="E27" s="138"/>
      <c r="F27" s="132">
        <v>1.82</v>
      </c>
      <c r="G27" s="119"/>
      <c r="H27" s="133"/>
      <c r="I27" s="134"/>
      <c r="J27" s="122">
        <v>2</v>
      </c>
    </row>
    <row r="28" spans="1:10" ht="12.75">
      <c r="A28" s="123"/>
      <c r="B28" s="124" t="s">
        <v>111</v>
      </c>
      <c r="C28" s="137"/>
      <c r="D28" s="137"/>
      <c r="E28" s="138"/>
      <c r="F28" s="132"/>
      <c r="G28" s="119"/>
      <c r="H28" s="133"/>
      <c r="I28" s="134"/>
      <c r="J28" s="131"/>
    </row>
    <row r="29" spans="1:10" ht="12.75">
      <c r="A29" s="123"/>
      <c r="B29" s="124" t="s">
        <v>112</v>
      </c>
      <c r="C29" s="137"/>
      <c r="D29" s="137"/>
      <c r="E29" s="138"/>
      <c r="F29" s="127"/>
      <c r="G29" s="119"/>
      <c r="H29" s="133"/>
      <c r="I29" s="134"/>
      <c r="J29" s="131"/>
    </row>
    <row r="30" spans="1:10" ht="12.75">
      <c r="A30" s="123"/>
      <c r="B30" s="124" t="s">
        <v>113</v>
      </c>
      <c r="C30" s="137"/>
      <c r="D30" s="137"/>
      <c r="E30" s="138"/>
      <c r="F30" s="131"/>
      <c r="G30" s="119"/>
      <c r="H30" s="133"/>
      <c r="I30" s="134"/>
      <c r="J30" s="131"/>
    </row>
    <row r="31" spans="1:10" ht="12.75" customHeight="1" hidden="1">
      <c r="A31" s="123"/>
      <c r="B31" s="124" t="s">
        <v>114</v>
      </c>
      <c r="C31" s="137"/>
      <c r="D31" s="137"/>
      <c r="E31" s="138"/>
      <c r="F31" s="132"/>
      <c r="G31" s="119"/>
      <c r="H31" s="133"/>
      <c r="I31" s="134"/>
      <c r="J31" s="131"/>
    </row>
    <row r="32" spans="1:10" ht="12" customHeight="1">
      <c r="A32" s="114" t="s">
        <v>35</v>
      </c>
      <c r="B32" s="160" t="s">
        <v>121</v>
      </c>
      <c r="C32" s="137"/>
      <c r="D32" s="137"/>
      <c r="E32" s="138"/>
      <c r="F32" s="132"/>
      <c r="G32" s="119"/>
      <c r="H32" s="133"/>
      <c r="I32" s="135"/>
      <c r="J32" s="131">
        <v>0</v>
      </c>
    </row>
    <row r="33" spans="1:10" ht="12.75" customHeight="1" hidden="1">
      <c r="A33" s="123"/>
      <c r="B33" s="124" t="s">
        <v>108</v>
      </c>
      <c r="C33" s="125"/>
      <c r="D33" s="125"/>
      <c r="E33" s="126"/>
      <c r="F33" s="127">
        <v>0.08</v>
      </c>
      <c r="G33" s="128"/>
      <c r="H33" s="129"/>
      <c r="I33" s="130"/>
      <c r="J33" s="131"/>
    </row>
    <row r="34" spans="1:10" ht="9.75" customHeight="1">
      <c r="A34" s="123"/>
      <c r="B34" s="124" t="s">
        <v>109</v>
      </c>
      <c r="C34" s="125"/>
      <c r="D34" s="125"/>
      <c r="E34" s="126"/>
      <c r="F34" s="127"/>
      <c r="G34" s="128"/>
      <c r="H34" s="129"/>
      <c r="I34" s="130"/>
      <c r="J34" s="131"/>
    </row>
    <row r="35" spans="1:10" ht="12.75">
      <c r="A35" s="123"/>
      <c r="B35" s="124" t="s">
        <v>110</v>
      </c>
      <c r="C35" s="137"/>
      <c r="D35" s="137"/>
      <c r="E35" s="138"/>
      <c r="F35" s="161"/>
      <c r="G35" s="119"/>
      <c r="H35" s="133"/>
      <c r="I35" s="134"/>
      <c r="J35" s="131"/>
    </row>
    <row r="36" spans="1:10" ht="12.75">
      <c r="A36" s="123"/>
      <c r="B36" s="124" t="s">
        <v>111</v>
      </c>
      <c r="C36" s="137"/>
      <c r="D36" s="137"/>
      <c r="E36" s="138"/>
      <c r="F36" s="161"/>
      <c r="G36" s="119"/>
      <c r="H36" s="133"/>
      <c r="I36" s="134"/>
      <c r="J36" s="131"/>
    </row>
    <row r="37" spans="1:10" ht="12.75">
      <c r="A37" s="123"/>
      <c r="B37" s="124" t="s">
        <v>112</v>
      </c>
      <c r="C37" s="137"/>
      <c r="D37" s="137"/>
      <c r="E37" s="138"/>
      <c r="F37" s="161"/>
      <c r="G37" s="119"/>
      <c r="H37" s="133"/>
      <c r="I37" s="134"/>
      <c r="J37" s="131"/>
    </row>
    <row r="38" spans="1:10" ht="12.75">
      <c r="A38" s="123"/>
      <c r="B38" s="124" t="s">
        <v>113</v>
      </c>
      <c r="C38" s="137"/>
      <c r="D38" s="137"/>
      <c r="E38" s="138"/>
      <c r="F38" s="161"/>
      <c r="G38" s="119"/>
      <c r="H38" s="133"/>
      <c r="I38" s="134"/>
      <c r="J38" s="131"/>
    </row>
    <row r="39" spans="1:10" ht="0.75" customHeight="1" hidden="1">
      <c r="A39" s="123"/>
      <c r="B39" s="124" t="s">
        <v>114</v>
      </c>
      <c r="C39" s="137"/>
      <c r="D39" s="137"/>
      <c r="E39" s="138"/>
      <c r="F39" s="161"/>
      <c r="G39" s="119"/>
      <c r="H39" s="133"/>
      <c r="I39" s="134"/>
      <c r="J39" s="131"/>
    </row>
    <row r="40" spans="1:10" ht="12.75">
      <c r="A40" s="123"/>
      <c r="B40" s="162" t="s">
        <v>109</v>
      </c>
      <c r="C40" s="137"/>
      <c r="D40" s="137"/>
      <c r="E40" s="138"/>
      <c r="F40" s="161"/>
      <c r="G40" s="119"/>
      <c r="H40" s="133"/>
      <c r="I40" s="134"/>
      <c r="J40" s="131"/>
    </row>
    <row r="41" spans="1:10" ht="12.75">
      <c r="A41" s="123"/>
      <c r="B41" s="162" t="s">
        <v>122</v>
      </c>
      <c r="C41" s="137"/>
      <c r="D41" s="137"/>
      <c r="E41" s="138"/>
      <c r="F41" s="161"/>
      <c r="G41" s="119"/>
      <c r="H41" s="133"/>
      <c r="I41" s="134"/>
      <c r="J41" s="131"/>
    </row>
    <row r="42" spans="1:10" ht="12.75">
      <c r="A42" s="123"/>
      <c r="B42" s="162" t="s">
        <v>123</v>
      </c>
      <c r="C42" s="137"/>
      <c r="D42" s="137"/>
      <c r="E42" s="138"/>
      <c r="F42" s="161"/>
      <c r="G42" s="119"/>
      <c r="H42" s="133"/>
      <c r="I42" s="134"/>
      <c r="J42" s="131"/>
    </row>
    <row r="43" spans="1:10" ht="24">
      <c r="A43" s="114" t="s">
        <v>37</v>
      </c>
      <c r="B43" s="143" t="s">
        <v>124</v>
      </c>
      <c r="C43" s="163" t="s">
        <v>118</v>
      </c>
      <c r="D43" s="163" t="s">
        <v>119</v>
      </c>
      <c r="E43" s="117">
        <f>C43-D43</f>
        <v>0.5700000000000001</v>
      </c>
      <c r="F43" s="161"/>
      <c r="G43" s="119">
        <v>0.68</v>
      </c>
      <c r="H43" s="133">
        <v>2.25</v>
      </c>
      <c r="I43" s="145">
        <f>I24+I32</f>
        <v>1.95</v>
      </c>
      <c r="J43" s="145">
        <f>J24+J32</f>
        <v>1.95</v>
      </c>
    </row>
    <row r="44" spans="1:10" ht="12.75" customHeight="1" hidden="1">
      <c r="A44" s="123"/>
      <c r="B44" s="124" t="s">
        <v>108</v>
      </c>
      <c r="C44" s="125"/>
      <c r="D44" s="125"/>
      <c r="E44" s="126"/>
      <c r="F44" s="161"/>
      <c r="G44" s="128"/>
      <c r="H44" s="129"/>
      <c r="I44" s="130"/>
      <c r="J44" s="131"/>
    </row>
    <row r="45" spans="1:10" ht="10.5" customHeight="1">
      <c r="A45" s="123"/>
      <c r="B45" s="124" t="s">
        <v>109</v>
      </c>
      <c r="C45" s="125"/>
      <c r="D45" s="125"/>
      <c r="E45" s="126"/>
      <c r="F45" s="161"/>
      <c r="G45" s="128"/>
      <c r="H45" s="129"/>
      <c r="I45" s="130"/>
      <c r="J45" s="131"/>
    </row>
    <row r="46" spans="1:10" ht="12.75">
      <c r="A46" s="114"/>
      <c r="B46" s="124" t="s">
        <v>110</v>
      </c>
      <c r="C46" s="164"/>
      <c r="D46" s="164"/>
      <c r="E46" s="165"/>
      <c r="F46" s="161"/>
      <c r="G46" s="119"/>
      <c r="H46" s="133"/>
      <c r="I46" s="134"/>
      <c r="J46" s="131"/>
    </row>
    <row r="47" spans="1:10" ht="12.75">
      <c r="A47" s="114"/>
      <c r="B47" s="124" t="s">
        <v>111</v>
      </c>
      <c r="C47" s="164"/>
      <c r="D47" s="164"/>
      <c r="E47" s="165"/>
      <c r="F47" s="161"/>
      <c r="G47" s="119"/>
      <c r="H47" s="133"/>
      <c r="I47" s="134"/>
      <c r="J47" s="131"/>
    </row>
    <row r="48" spans="1:10" ht="12.75">
      <c r="A48" s="114"/>
      <c r="B48" s="124" t="s">
        <v>112</v>
      </c>
      <c r="C48" s="164"/>
      <c r="D48" s="164"/>
      <c r="E48" s="165"/>
      <c r="F48" s="161"/>
      <c r="G48" s="119"/>
      <c r="H48" s="133"/>
      <c r="I48" s="134"/>
      <c r="J48" s="131"/>
    </row>
    <row r="49" spans="1:10" ht="12.75">
      <c r="A49" s="114"/>
      <c r="B49" s="124" t="s">
        <v>113</v>
      </c>
      <c r="C49" s="164"/>
      <c r="D49" s="164"/>
      <c r="E49" s="165"/>
      <c r="F49" s="161"/>
      <c r="G49" s="119"/>
      <c r="H49" s="133"/>
      <c r="I49" s="134"/>
      <c r="J49" s="131"/>
    </row>
    <row r="50" spans="1:10" ht="12.75" customHeight="1" hidden="1">
      <c r="A50" s="114"/>
      <c r="B50" s="124" t="s">
        <v>114</v>
      </c>
      <c r="C50" s="164"/>
      <c r="D50" s="164"/>
      <c r="E50" s="165"/>
      <c r="F50" s="166"/>
      <c r="G50" s="119"/>
      <c r="H50" s="133"/>
      <c r="I50" s="134"/>
      <c r="J50" s="131"/>
    </row>
    <row r="51" spans="1:10" ht="28.5" customHeight="1">
      <c r="A51" s="114" t="s">
        <v>39</v>
      </c>
      <c r="B51" s="115" t="s">
        <v>125</v>
      </c>
      <c r="C51" s="116">
        <v>0.22</v>
      </c>
      <c r="D51" s="116"/>
      <c r="E51" s="117">
        <f>C51-D51</f>
        <v>0.22</v>
      </c>
      <c r="F51" s="132">
        <v>0.08</v>
      </c>
      <c r="G51" s="119"/>
      <c r="H51" s="133"/>
      <c r="I51" s="131">
        <v>0.08</v>
      </c>
      <c r="J51" s="131">
        <v>0.08</v>
      </c>
    </row>
    <row r="52" spans="1:10" ht="0.75" customHeight="1">
      <c r="A52" s="123"/>
      <c r="B52" s="124" t="s">
        <v>108</v>
      </c>
      <c r="C52" s="125"/>
      <c r="D52" s="125"/>
      <c r="E52" s="126"/>
      <c r="F52" s="132"/>
      <c r="G52" s="128"/>
      <c r="H52" s="129"/>
      <c r="I52" s="131"/>
      <c r="J52" s="131"/>
    </row>
    <row r="53" spans="1:10" ht="11.25" customHeight="1">
      <c r="A53" s="123"/>
      <c r="B53" s="124" t="s">
        <v>109</v>
      </c>
      <c r="C53" s="125"/>
      <c r="D53" s="125"/>
      <c r="E53" s="126"/>
      <c r="F53" s="132"/>
      <c r="G53" s="128"/>
      <c r="H53" s="129"/>
      <c r="I53" s="131"/>
      <c r="J53" s="131"/>
    </row>
    <row r="54" spans="1:10" ht="12.75">
      <c r="A54" s="123"/>
      <c r="B54" s="124" t="s">
        <v>110</v>
      </c>
      <c r="C54" s="116"/>
      <c r="D54" s="116"/>
      <c r="E54" s="117"/>
      <c r="F54" s="132">
        <v>0.08</v>
      </c>
      <c r="G54" s="119"/>
      <c r="H54" s="133"/>
      <c r="I54" s="131">
        <v>0.08</v>
      </c>
      <c r="J54" s="131">
        <v>0.08</v>
      </c>
    </row>
    <row r="55" spans="1:10" ht="12.75">
      <c r="A55" s="123"/>
      <c r="B55" s="124" t="s">
        <v>111</v>
      </c>
      <c r="C55" s="116"/>
      <c r="D55" s="116"/>
      <c r="E55" s="117"/>
      <c r="F55" s="132"/>
      <c r="G55" s="119"/>
      <c r="H55" s="133"/>
      <c r="I55" s="131"/>
      <c r="J55" s="131"/>
    </row>
    <row r="56" spans="1:10" ht="12.75">
      <c r="A56" s="123"/>
      <c r="B56" s="124" t="s">
        <v>112</v>
      </c>
      <c r="C56" s="116"/>
      <c r="D56" s="116"/>
      <c r="E56" s="117"/>
      <c r="F56" s="132"/>
      <c r="G56" s="119"/>
      <c r="H56" s="133"/>
      <c r="I56" s="131"/>
      <c r="J56" s="131"/>
    </row>
    <row r="57" spans="1:10" ht="13.5" customHeight="1">
      <c r="A57" s="123"/>
      <c r="B57" s="124" t="s">
        <v>113</v>
      </c>
      <c r="C57" s="116"/>
      <c r="D57" s="116"/>
      <c r="E57" s="117"/>
      <c r="F57" s="161"/>
      <c r="G57" s="119"/>
      <c r="H57" s="133"/>
      <c r="I57" s="131"/>
      <c r="J57" s="131"/>
    </row>
    <row r="58" spans="1:10" ht="12.75" customHeight="1" hidden="1">
      <c r="A58" s="123"/>
      <c r="B58" s="124" t="s">
        <v>114</v>
      </c>
      <c r="C58" s="116"/>
      <c r="D58" s="116"/>
      <c r="E58" s="117"/>
      <c r="F58" s="161"/>
      <c r="G58" s="119"/>
      <c r="H58" s="133"/>
      <c r="I58" s="131"/>
      <c r="J58" s="131"/>
    </row>
    <row r="59" spans="1:10" ht="12.75">
      <c r="A59" s="123"/>
      <c r="B59" s="167" t="s">
        <v>109</v>
      </c>
      <c r="C59" s="168"/>
      <c r="D59" s="168"/>
      <c r="E59" s="169"/>
      <c r="F59" s="161"/>
      <c r="G59" s="119"/>
      <c r="H59" s="133"/>
      <c r="I59" s="131"/>
      <c r="J59" s="131"/>
    </row>
    <row r="60" spans="1:10" ht="11.25" customHeight="1">
      <c r="A60" s="123" t="s">
        <v>126</v>
      </c>
      <c r="B60" s="162" t="s">
        <v>127</v>
      </c>
      <c r="C60" s="170"/>
      <c r="D60" s="170"/>
      <c r="E60" s="171"/>
      <c r="F60" s="161"/>
      <c r="G60" s="119"/>
      <c r="H60" s="133"/>
      <c r="I60" s="131"/>
      <c r="J60" s="131"/>
    </row>
    <row r="61" spans="1:10" ht="14.25" customHeight="1">
      <c r="A61" s="123" t="s">
        <v>128</v>
      </c>
      <c r="B61" s="162" t="s">
        <v>129</v>
      </c>
      <c r="C61" s="144" t="s">
        <v>130</v>
      </c>
      <c r="D61" s="144"/>
      <c r="E61" s="117">
        <f>C61-D61</f>
        <v>0.22</v>
      </c>
      <c r="F61" s="132"/>
      <c r="G61" s="119"/>
      <c r="H61" s="133"/>
      <c r="I61" s="131"/>
      <c r="J61" s="131"/>
    </row>
    <row r="62" spans="1:10" ht="22.5" customHeight="1">
      <c r="A62" s="172" t="s">
        <v>41</v>
      </c>
      <c r="B62" s="173" t="s">
        <v>131</v>
      </c>
      <c r="C62" s="174" t="s">
        <v>132</v>
      </c>
      <c r="D62" s="174"/>
      <c r="E62" s="117">
        <f>C62-D62</f>
        <v>9.8</v>
      </c>
      <c r="F62" s="175">
        <f>F51/F24*100</f>
        <v>4.395604395604395</v>
      </c>
      <c r="G62" s="176"/>
      <c r="H62" s="177"/>
      <c r="I62" s="142">
        <f>I51/I43</f>
        <v>0.041025641025641026</v>
      </c>
      <c r="J62" s="142">
        <f>J51/J43</f>
        <v>0.041025641025641026</v>
      </c>
    </row>
    <row r="63" spans="1:10" ht="0.75" customHeight="1">
      <c r="A63" s="146"/>
      <c r="B63" s="147" t="s">
        <v>133</v>
      </c>
      <c r="C63" s="178"/>
      <c r="D63" s="178"/>
      <c r="E63" s="149"/>
      <c r="F63" s="132"/>
      <c r="G63" s="150"/>
      <c r="H63" s="151"/>
      <c r="I63" s="131"/>
      <c r="J63" s="131"/>
    </row>
    <row r="64" spans="1:10" ht="1.5" customHeight="1" hidden="1">
      <c r="A64" s="153"/>
      <c r="B64" s="154"/>
      <c r="C64" s="179"/>
      <c r="D64" s="179"/>
      <c r="E64" s="156"/>
      <c r="F64" s="132">
        <v>1.74</v>
      </c>
      <c r="G64" s="157"/>
      <c r="H64" s="158"/>
      <c r="I64" s="131"/>
      <c r="J64" s="131"/>
    </row>
    <row r="65" spans="1:10" ht="12.75">
      <c r="A65" s="180"/>
      <c r="B65" s="181" t="s">
        <v>110</v>
      </c>
      <c r="C65" s="182"/>
      <c r="D65" s="182"/>
      <c r="E65" s="183"/>
      <c r="F65" s="184">
        <f>F54/F27*100</f>
        <v>4.395604395604395</v>
      </c>
      <c r="G65" s="185"/>
      <c r="H65" s="186"/>
      <c r="I65" s="142">
        <v>0.041</v>
      </c>
      <c r="J65" s="142">
        <v>0.041</v>
      </c>
    </row>
    <row r="66" spans="1:10" ht="12.75">
      <c r="A66" s="123"/>
      <c r="B66" s="124" t="s">
        <v>111</v>
      </c>
      <c r="C66" s="163"/>
      <c r="D66" s="163"/>
      <c r="E66" s="187"/>
      <c r="F66" s="127"/>
      <c r="G66" s="119"/>
      <c r="H66" s="133"/>
      <c r="I66" s="131"/>
      <c r="J66" s="131"/>
    </row>
    <row r="67" spans="1:10" ht="12.75">
      <c r="A67" s="123"/>
      <c r="B67" s="124" t="s">
        <v>112</v>
      </c>
      <c r="C67" s="163"/>
      <c r="D67" s="163"/>
      <c r="E67" s="187"/>
      <c r="F67" s="132">
        <v>4.4</v>
      </c>
      <c r="G67" s="119"/>
      <c r="H67" s="133"/>
      <c r="I67" s="131"/>
      <c r="J67" s="131"/>
    </row>
    <row r="68" spans="1:10" ht="12.75">
      <c r="A68" s="123"/>
      <c r="B68" s="124" t="s">
        <v>113</v>
      </c>
      <c r="C68" s="163"/>
      <c r="D68" s="163"/>
      <c r="E68" s="187"/>
      <c r="F68" s="132"/>
      <c r="G68" s="119"/>
      <c r="H68" s="133"/>
      <c r="I68" s="131"/>
      <c r="J68" s="131"/>
    </row>
    <row r="69" spans="1:10" ht="12.75" customHeight="1" hidden="1">
      <c r="A69" s="123"/>
      <c r="B69" s="124" t="s">
        <v>114</v>
      </c>
      <c r="C69" s="163"/>
      <c r="D69" s="163"/>
      <c r="E69" s="187"/>
      <c r="F69" s="132"/>
      <c r="G69" s="119"/>
      <c r="H69" s="133"/>
      <c r="I69" s="131"/>
      <c r="J69" s="131"/>
    </row>
    <row r="70" spans="1:10" ht="24" customHeight="1">
      <c r="A70" s="114" t="s">
        <v>49</v>
      </c>
      <c r="B70" s="143" t="s">
        <v>134</v>
      </c>
      <c r="C70" s="163" t="s">
        <v>135</v>
      </c>
      <c r="D70" s="163" t="s">
        <v>119</v>
      </c>
      <c r="E70" s="117">
        <f>C70-D70</f>
        <v>0.34999999999999987</v>
      </c>
      <c r="F70" s="188">
        <f>F24-F51</f>
        <v>1.74</v>
      </c>
      <c r="G70" s="119">
        <v>0.68</v>
      </c>
      <c r="H70" s="133"/>
      <c r="I70" s="145">
        <f>I43-I51</f>
        <v>1.8699999999999999</v>
      </c>
      <c r="J70" s="145">
        <f>J43-J51</f>
        <v>1.8699999999999999</v>
      </c>
    </row>
    <row r="71" spans="1:10" ht="12.75" customHeight="1" hidden="1">
      <c r="A71" s="189"/>
      <c r="B71" s="124" t="s">
        <v>136</v>
      </c>
      <c r="C71" s="168"/>
      <c r="D71" s="168"/>
      <c r="E71" s="169"/>
      <c r="F71" s="190"/>
      <c r="G71" s="119"/>
      <c r="H71" s="133"/>
      <c r="I71" s="131"/>
      <c r="J71" s="131"/>
    </row>
    <row r="72" spans="1:10" ht="11.25" customHeight="1">
      <c r="A72" s="189"/>
      <c r="B72" s="124" t="s">
        <v>109</v>
      </c>
      <c r="C72" s="168"/>
      <c r="D72" s="168"/>
      <c r="E72" s="169"/>
      <c r="F72" s="190"/>
      <c r="G72" s="119"/>
      <c r="H72" s="133"/>
      <c r="I72" s="131"/>
      <c r="J72" s="131"/>
    </row>
    <row r="73" spans="1:10" ht="12.75">
      <c r="A73" s="189"/>
      <c r="B73" s="124" t="s">
        <v>110</v>
      </c>
      <c r="C73" s="168">
        <v>2.03</v>
      </c>
      <c r="D73" s="163" t="s">
        <v>119</v>
      </c>
      <c r="E73" s="117">
        <f>C73-D73</f>
        <v>0.34999999999999987</v>
      </c>
      <c r="F73" s="190"/>
      <c r="G73" s="119">
        <v>0.68</v>
      </c>
      <c r="H73" s="133"/>
      <c r="I73" s="131">
        <v>1.87</v>
      </c>
      <c r="J73" s="131">
        <v>1.87</v>
      </c>
    </row>
    <row r="74" spans="1:10" ht="12.75">
      <c r="A74" s="189"/>
      <c r="B74" s="124" t="s">
        <v>111</v>
      </c>
      <c r="C74" s="168"/>
      <c r="D74" s="168"/>
      <c r="E74" s="169"/>
      <c r="F74" s="190"/>
      <c r="G74" s="119"/>
      <c r="H74" s="133"/>
      <c r="I74" s="134"/>
      <c r="J74" s="131"/>
    </row>
    <row r="75" spans="1:10" ht="12.75">
      <c r="A75" s="189"/>
      <c r="B75" s="124" t="s">
        <v>112</v>
      </c>
      <c r="C75" s="168"/>
      <c r="D75" s="168"/>
      <c r="E75" s="169"/>
      <c r="F75" s="190"/>
      <c r="G75" s="119"/>
      <c r="H75" s="133"/>
      <c r="I75" s="134"/>
      <c r="J75" s="131"/>
    </row>
    <row r="76" spans="1:10" ht="13.5" customHeight="1" thickBot="1">
      <c r="A76" s="191"/>
      <c r="B76" s="192" t="s">
        <v>113</v>
      </c>
      <c r="C76" s="193"/>
      <c r="D76" s="193"/>
      <c r="E76" s="194"/>
      <c r="F76" s="195"/>
      <c r="G76" s="196"/>
      <c r="H76" s="197"/>
      <c r="I76" s="198"/>
      <c r="J76" s="199"/>
    </row>
    <row r="77" spans="1:10" ht="12.75" hidden="1">
      <c r="A77" s="200"/>
      <c r="B77" s="201" t="s">
        <v>114</v>
      </c>
      <c r="C77" s="200"/>
      <c r="D77" s="200"/>
      <c r="E77" s="200"/>
      <c r="F77" s="202"/>
      <c r="G77" s="202"/>
      <c r="H77" s="202"/>
      <c r="I77" s="202"/>
      <c r="J77" s="203"/>
    </row>
    <row r="78" spans="1:10" ht="12" customHeight="1">
      <c r="A78" s="113"/>
      <c r="B78" s="204"/>
      <c r="C78" s="113"/>
      <c r="D78" s="113"/>
      <c r="E78" s="113"/>
      <c r="F78" s="205"/>
      <c r="G78" s="205"/>
      <c r="H78" s="205"/>
      <c r="I78" s="206"/>
      <c r="J78" s="203"/>
    </row>
    <row r="79" spans="1:9" ht="12.75">
      <c r="A79" s="113"/>
      <c r="B79" s="113"/>
      <c r="C79" s="113"/>
      <c r="D79" s="113"/>
      <c r="E79" s="113"/>
      <c r="F79" s="113"/>
      <c r="G79" s="113"/>
      <c r="H79" s="113"/>
      <c r="I79" s="113"/>
    </row>
    <row r="80" spans="1:9" ht="12.75">
      <c r="A80" s="113"/>
      <c r="B80" s="207"/>
      <c r="C80" s="113"/>
      <c r="D80" s="113"/>
      <c r="E80" s="113"/>
      <c r="F80" s="113"/>
      <c r="G80" s="113"/>
      <c r="H80" s="113"/>
      <c r="I80" s="113"/>
    </row>
    <row r="81" spans="1:9" ht="12.75">
      <c r="A81" s="113"/>
      <c r="B81" s="113"/>
      <c r="C81" s="113"/>
      <c r="D81" s="113"/>
      <c r="E81" s="113"/>
      <c r="F81" s="113"/>
      <c r="G81" s="113"/>
      <c r="H81" s="113"/>
      <c r="I81" s="113"/>
    </row>
    <row r="82" spans="1:9" ht="12.75">
      <c r="A82" s="113"/>
      <c r="B82" s="113"/>
      <c r="C82" s="113"/>
      <c r="D82" s="113"/>
      <c r="E82" s="113"/>
      <c r="F82" s="113"/>
      <c r="G82" s="113"/>
      <c r="H82" s="113"/>
      <c r="I82" s="113"/>
    </row>
    <row r="83" spans="1:9" ht="12.75">
      <c r="A83" s="113"/>
      <c r="B83" s="113"/>
      <c r="C83" s="113"/>
      <c r="D83" s="113"/>
      <c r="E83" s="113"/>
      <c r="F83" s="113"/>
      <c r="G83" s="113"/>
      <c r="H83" s="113"/>
      <c r="I83" s="113"/>
    </row>
    <row r="84" spans="1:9" ht="12.75">
      <c r="A84" s="113"/>
      <c r="B84" s="113"/>
      <c r="C84" s="113"/>
      <c r="D84" s="113"/>
      <c r="E84" s="113"/>
      <c r="F84" s="113"/>
      <c r="G84" s="113"/>
      <c r="H84" s="113"/>
      <c r="I84" s="113"/>
    </row>
    <row r="85" spans="1:9" ht="12.75">
      <c r="A85" s="113"/>
      <c r="B85" s="113"/>
      <c r="C85" s="113"/>
      <c r="D85" s="113"/>
      <c r="E85" s="113"/>
      <c r="F85" s="113"/>
      <c r="G85" s="113"/>
      <c r="H85" s="113"/>
      <c r="I85" s="113"/>
    </row>
  </sheetData>
  <mergeCells count="24">
    <mergeCell ref="E63:E64"/>
    <mergeCell ref="G63:G64"/>
    <mergeCell ref="H63:H64"/>
    <mergeCell ref="A63:A64"/>
    <mergeCell ref="B63:B64"/>
    <mergeCell ref="C63:C64"/>
    <mergeCell ref="D63:D64"/>
    <mergeCell ref="J4:J5"/>
    <mergeCell ref="A25:A26"/>
    <mergeCell ref="B25:B26"/>
    <mergeCell ref="C25:C26"/>
    <mergeCell ref="D25:D26"/>
    <mergeCell ref="E25:E26"/>
    <mergeCell ref="G25:G26"/>
    <mergeCell ref="H25:H26"/>
    <mergeCell ref="I25:I26"/>
    <mergeCell ref="H1:I1"/>
    <mergeCell ref="A2:I2"/>
    <mergeCell ref="H3:I3"/>
    <mergeCell ref="A4:A5"/>
    <mergeCell ref="B4:B5"/>
    <mergeCell ref="C4:E4"/>
    <mergeCell ref="F4:H4"/>
    <mergeCell ref="I4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2010-12-09T08:23:17Z</dcterms:created>
  <dcterms:modified xsi:type="dcterms:W3CDTF">2010-12-09T08:24:40Z</dcterms:modified>
  <cp:category/>
  <cp:version/>
  <cp:contentType/>
  <cp:contentStatus/>
</cp:coreProperties>
</file>