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<sst xmlns="http://schemas.openxmlformats.org/spreadsheetml/2006/main" count="191" uniqueCount="129">
  <si>
    <t>Таблица N Т1</t>
  </si>
  <si>
    <t>Калькуляция расходов, связанных с производством, передачей  и сбытом тепловой энергии, Филиала "Козловкамежрайгаз"                  ОАО "Чувашсетьгаз", (Козловский р-н)   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</si>
  <si>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</si>
  <si>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</si>
  <si>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</si>
  <si>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</si>
  <si>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</si>
  <si>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</si>
  <si>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</si>
  <si>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</si>
  <si>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</si>
  <si>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При
рост
к 
тарифу 2009 г. 
</t>
  </si>
  <si>
    <t>Период
регулиро-вания - 2010 год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</si>
  <si>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</si>
  <si>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</si>
  <si>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</si>
  <si>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</si>
  <si>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</si>
  <si>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</si>
  <si>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</si>
  <si>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</si>
  <si>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Предус-мотре-но в тарифе</t>
  </si>
  <si>
    <t>Факт</t>
  </si>
  <si>
    <t>Предус-мотре-но в тарифе (октябрь-декабрь 2009г)</t>
  </si>
  <si>
    <t>Оценка  за 4 квартал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</si>
  <si>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</si>
  <si>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</si>
  <si>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</si>
  <si>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</si>
  <si>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</si>
  <si>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</si>
  <si>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</si>
  <si>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Материалы на технологические цели (соль)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</si>
  <si>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</si>
  <si>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</si>
  <si>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</si>
  <si>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</si>
  <si>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</si>
  <si>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</si>
  <si>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</si>
  <si>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</si>
  <si>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</si>
  <si>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</si>
  <si>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</si>
  <si>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</si>
  <si>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</si>
  <si>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</si>
  <si>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</si>
  <si>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</si>
  <si>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</si>
  <si>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</si>
  <si>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</si>
  <si>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</si>
  <si>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</si>
  <si>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</si>
  <si>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</si>
  <si>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</si>
  <si>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</si>
  <si>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</si>
  <si>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</si>
  <si>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</si>
  <si>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</si>
  <si>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</si>
  <si>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</si>
  <si>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</si>
  <si>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</si>
  <si>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</si>
  <si>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</si>
  <si>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</si>
  <si>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</si>
  <si>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</si>
  <si>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</si>
  <si>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</si>
  <si>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</si>
  <si>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</si>
  <si>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</si>
  <si>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</si>
  <si>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</si>
  <si>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</si>
  <si>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</si>
  <si>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</si>
  <si>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</si>
  <si>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</si>
  <si>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</si>
  <si>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</si>
  <si>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</si>
  <si>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</si>
  <si>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 без НДС, руб./Гкал.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</si>
  <si>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</si>
  <si>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</si>
  <si>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</si>
  <si>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</si>
  <si>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</si>
  <si>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</si>
  <si>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</si>
  <si>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</si>
  <si>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</si>
  <si>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</si>
  <si>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</si>
  <si>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</si>
  <si>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</si>
  <si>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</si>
  <si>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>Факт 1 квартала</t>
  </si>
  <si>
    <t xml:space="preserve">Оценка за 4 квартал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</si>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</sst>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23">
    <font>
      <sz val="10"/>
      <name val="Times New Roman"/>
      <family val="0"/>
    </font>
    <font>
      <sz val="11"/>
      <name val="Arial Cyr"/>
      <family val="0"/>
    </font>
    <font>
      <b/>
      <sz val="11"/>
      <color indexed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name val="Arial Cyr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15" applyFont="1" applyBorder="1" applyAlignment="1" applyProtection="1">
      <alignment horizontal="right"/>
      <protection/>
    </xf>
    <xf numFmtId="0" fontId="1" fillId="0" borderId="0" xfId="15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1" fillId="0" borderId="1" xfId="15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7" fillId="0" borderId="2" xfId="0" applyFont="1" applyBorder="1" applyAlignment="1">
      <alignment/>
    </xf>
    <xf numFmtId="9" fontId="7" fillId="0" borderId="2" xfId="0" applyNumberFormat="1" applyFont="1" applyBorder="1" applyAlignment="1">
      <alignment/>
    </xf>
    <xf numFmtId="9" fontId="7" fillId="0" borderId="2" xfId="18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9" fontId="7" fillId="2" borderId="2" xfId="18" applyFont="1" applyFill="1" applyBorder="1" applyAlignment="1">
      <alignment/>
    </xf>
    <xf numFmtId="2" fontId="14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vertical="top" wrapText="1"/>
    </xf>
    <xf numFmtId="164" fontId="14" fillId="0" borderId="2" xfId="0" applyNumberFormat="1" applyFont="1" applyBorder="1" applyAlignment="1">
      <alignment/>
    </xf>
    <xf numFmtId="9" fontId="15" fillId="0" borderId="2" xfId="18" applyFont="1" applyFill="1" applyBorder="1" applyAlignment="1">
      <alignment/>
    </xf>
    <xf numFmtId="10" fontId="15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/>
    </xf>
    <xf numFmtId="49" fontId="16" fillId="0" borderId="2" xfId="0" applyNumberFormat="1" applyFont="1" applyBorder="1" applyAlignment="1">
      <alignment vertical="top" wrapText="1"/>
    </xf>
    <xf numFmtId="2" fontId="17" fillId="2" borderId="2" xfId="0" applyNumberFormat="1" applyFont="1" applyFill="1" applyBorder="1" applyAlignment="1">
      <alignment/>
    </xf>
    <xf numFmtId="165" fontId="14" fillId="0" borderId="2" xfId="0" applyNumberFormat="1" applyFont="1" applyBorder="1" applyAlignment="1">
      <alignment/>
    </xf>
    <xf numFmtId="2" fontId="18" fillId="2" borderId="2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166" fontId="7" fillId="0" borderId="2" xfId="18" applyNumberFormat="1" applyFont="1" applyBorder="1" applyAlignment="1">
      <alignment/>
    </xf>
    <xf numFmtId="2" fontId="14" fillId="2" borderId="2" xfId="0" applyNumberFormat="1" applyFont="1" applyFill="1" applyBorder="1" applyAlignment="1">
      <alignment/>
    </xf>
    <xf numFmtId="9" fontId="14" fillId="0" borderId="2" xfId="0" applyNumberFormat="1" applyFont="1" applyBorder="1" applyAlignment="1">
      <alignment/>
    </xf>
    <xf numFmtId="9" fontId="14" fillId="0" borderId="2" xfId="18" applyFont="1" applyFill="1" applyBorder="1" applyAlignment="1">
      <alignment/>
    </xf>
    <xf numFmtId="10" fontId="14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27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7" xfId="0" applyBorder="1" applyAlignment="1">
      <alignment horizontal="center" vertical="top" wrapText="1"/>
    </xf>
    <xf numFmtId="0" fontId="1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9" fontId="9" fillId="0" borderId="28" xfId="18" applyFont="1" applyBorder="1" applyAlignment="1">
      <alignment/>
    </xf>
    <xf numFmtId="9" fontId="9" fillId="0" borderId="5" xfId="18" applyFont="1" applyBorder="1" applyAlignment="1">
      <alignment/>
    </xf>
    <xf numFmtId="9" fontId="9" fillId="0" borderId="3" xfId="18" applyFont="1" applyBorder="1" applyAlignment="1">
      <alignment/>
    </xf>
    <xf numFmtId="9" fontId="9" fillId="0" borderId="2" xfId="18" applyFont="1" applyBorder="1" applyAlignment="1">
      <alignment/>
    </xf>
    <xf numFmtId="49" fontId="22" fillId="0" borderId="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 vertical="top" wrapText="1"/>
    </xf>
    <xf numFmtId="0" fontId="1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top" wrapText="1"/>
    </xf>
    <xf numFmtId="49" fontId="22" fillId="0" borderId="7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vertical="top" wrapText="1"/>
    </xf>
    <xf numFmtId="49" fontId="9" fillId="0" borderId="30" xfId="0" applyNumberFormat="1" applyFont="1" applyBorder="1" applyAlignment="1">
      <alignment vertical="top" wrapText="1"/>
    </xf>
    <xf numFmtId="9" fontId="9" fillId="0" borderId="31" xfId="18" applyFont="1" applyBorder="1" applyAlignment="1">
      <alignment/>
    </xf>
    <xf numFmtId="9" fontId="9" fillId="0" borderId="8" xfId="18" applyFont="1" applyBorder="1" applyAlignment="1">
      <alignment/>
    </xf>
    <xf numFmtId="9" fontId="9" fillId="0" borderId="30" xfId="18" applyFont="1" applyBorder="1" applyAlignment="1">
      <alignment/>
    </xf>
    <xf numFmtId="0" fontId="0" fillId="0" borderId="24" xfId="0" applyBorder="1" applyAlignment="1">
      <alignment horizontal="center" vertical="top" wrapText="1"/>
    </xf>
    <xf numFmtId="0" fontId="19" fillId="0" borderId="9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vertical="top" wrapText="1"/>
    </xf>
    <xf numFmtId="49" fontId="9" fillId="0" borderId="25" xfId="0" applyNumberFormat="1" applyFont="1" applyBorder="1" applyAlignment="1">
      <alignment vertical="top" wrapText="1"/>
    </xf>
    <xf numFmtId="0" fontId="9" fillId="0" borderId="2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49" fontId="9" fillId="0" borderId="2" xfId="0" applyNumberFormat="1" applyFont="1" applyBorder="1" applyAlignment="1">
      <alignment vertical="top" wrapText="1"/>
    </xf>
    <xf numFmtId="49" fontId="9" fillId="0" borderId="3" xfId="0" applyNumberFormat="1" applyFont="1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19" fillId="0" borderId="7" xfId="0" applyFont="1" applyBorder="1" applyAlignment="1">
      <alignment horizontal="left" vertical="center" wrapText="1"/>
    </xf>
    <xf numFmtId="0" fontId="9" fillId="0" borderId="3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7" xfId="0" applyFont="1" applyBorder="1" applyAlignment="1">
      <alignment/>
    </xf>
    <xf numFmtId="0" fontId="21" fillId="0" borderId="32" xfId="0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165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27" xfId="0" applyBorder="1" applyAlignment="1">
      <alignment/>
    </xf>
    <xf numFmtId="0" fontId="9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0;&#1086;&#1079;&#1083;&#1086;&#1074;&#1089;&#1082;&#1080;&#1081;%202010\&#1050;&#1086;&#1079;&#1083;&#1086;&#1074;&#1082;&#1072;&#1084;&#1077;&#1078;&#1088;&#1072;&#1081;&#1075;&#1072;&#1079;\&#1056;&#1072;&#1089;&#1095;&#1077;&#1090;%20&#1043;&#1057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9.2. (2)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  <sheetName val="смета"/>
      <sheetName val="Лист1"/>
    </sheetNames>
    <sheetDataSet>
      <sheetData sheetId="3">
        <row r="70">
          <cell r="J70">
            <v>8.94</v>
          </cell>
        </row>
      </sheetData>
      <sheetData sheetId="5">
        <row r="196">
          <cell r="M196">
            <v>3919.51167017544</v>
          </cell>
        </row>
      </sheetData>
      <sheetData sheetId="9">
        <row r="21">
          <cell r="M21">
            <v>43.69</v>
          </cell>
        </row>
      </sheetData>
      <sheetData sheetId="10">
        <row r="40">
          <cell r="J40">
            <v>1045.23</v>
          </cell>
        </row>
      </sheetData>
      <sheetData sheetId="13">
        <row r="10">
          <cell r="O10">
            <v>118.7</v>
          </cell>
        </row>
      </sheetData>
      <sheetData sheetId="16">
        <row r="9">
          <cell r="I9">
            <v>614.83</v>
          </cell>
        </row>
        <row r="21">
          <cell r="I21">
            <v>7912.9</v>
          </cell>
        </row>
      </sheetData>
      <sheetData sheetId="19">
        <row r="17">
          <cell r="G17">
            <v>0</v>
          </cell>
        </row>
      </sheetData>
      <sheetData sheetId="26">
        <row r="12">
          <cell r="H12">
            <v>302</v>
          </cell>
        </row>
      </sheetData>
      <sheetData sheetId="27">
        <row r="9">
          <cell r="H9">
            <v>1125.79</v>
          </cell>
        </row>
        <row r="27">
          <cell r="H27">
            <v>692</v>
          </cell>
        </row>
        <row r="30">
          <cell r="H30">
            <v>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H38">
      <selection activeCell="S51" sqref="S51"/>
    </sheetView>
  </sheetViews>
  <sheetFormatPr defaultColWidth="9.33203125" defaultRowHeight="18.75" customHeight="1"/>
  <cols>
    <col min="1" max="1" width="5.33203125" style="1" customWidth="1"/>
    <col min="2" max="2" width="50.16015625" style="1" customWidth="1"/>
    <col min="3" max="3" width="0.1640625" style="1" customWidth="1"/>
    <col min="4" max="4" width="7.83203125" style="1" hidden="1" customWidth="1"/>
    <col min="5" max="5" width="13.5" style="1" customWidth="1"/>
    <col min="6" max="6" width="12.83203125" style="1" customWidth="1"/>
    <col min="7" max="7" width="12.66015625" style="1" customWidth="1"/>
    <col min="8" max="8" width="9.16015625" style="1" customWidth="1"/>
    <col min="9" max="9" width="10.83203125" style="1" customWidth="1"/>
    <col min="10" max="10" width="14.83203125" style="1" customWidth="1"/>
    <col min="11" max="11" width="9.83203125" style="1" customWidth="1"/>
    <col min="12" max="12" width="11.5" style="1" customWidth="1"/>
    <col min="13" max="13" width="10.66015625" style="1" hidden="1" customWidth="1"/>
    <col min="14" max="14" width="6.66015625" style="1" hidden="1" customWidth="1"/>
    <col min="15" max="15" width="0.1640625" style="1" customWidth="1"/>
    <col min="16" max="16" width="5.5" style="1" hidden="1" customWidth="1"/>
    <col min="17" max="17" width="7.66015625" style="1" hidden="1" customWidth="1"/>
    <col min="18" max="18" width="15.16015625" style="1" customWidth="1"/>
    <col min="19" max="19" width="8.5" style="1" customWidth="1"/>
    <col min="20" max="20" width="14.5" style="1" customWidth="1"/>
    <col min="21" max="21" width="0.328125" style="1" customWidth="1"/>
    <col min="22" max="22" width="9" style="1" customWidth="1"/>
    <col min="23" max="23" width="0.328125" style="1" customWidth="1"/>
    <col min="24" max="16384" width="9.33203125" style="1" customWidth="1"/>
  </cols>
  <sheetData>
    <row r="1" spans="3:22" ht="18.7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8" customHeight="1">
      <c r="A3" s="5"/>
      <c r="B3" s="6"/>
      <c r="C3" s="6"/>
      <c r="D3" s="6"/>
      <c r="E3" s="6"/>
      <c r="F3" s="6"/>
      <c r="G3" s="6"/>
      <c r="H3" s="6"/>
      <c r="I3" s="6"/>
      <c r="K3" s="7"/>
      <c r="L3" s="7"/>
      <c r="M3" s="7"/>
      <c r="N3" s="7"/>
      <c r="O3" s="7"/>
      <c r="P3" s="7"/>
      <c r="Q3" s="7"/>
      <c r="R3" s="7"/>
      <c r="S3" s="7"/>
      <c r="T3" s="8" t="s">
        <v>2</v>
      </c>
      <c r="U3" s="8"/>
      <c r="V3" s="8"/>
      <c r="W3" s="7"/>
    </row>
    <row r="4" spans="1:12" ht="18.75" customHeight="1" hidden="1">
      <c r="A4" s="5"/>
      <c r="B4" s="9"/>
      <c r="C4" s="9"/>
      <c r="D4" s="9"/>
      <c r="E4" s="9"/>
      <c r="F4" s="9"/>
      <c r="G4" s="9"/>
      <c r="H4" s="9"/>
      <c r="I4" s="9"/>
      <c r="J4" s="10"/>
      <c r="K4" s="10"/>
      <c r="L4" s="10"/>
    </row>
    <row r="5" spans="1:23" ht="15.75" customHeight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4"/>
      <c r="J5" s="14"/>
      <c r="K5" s="14"/>
      <c r="L5" s="15"/>
      <c r="M5" s="16" t="s">
        <v>6</v>
      </c>
      <c r="N5" s="17"/>
      <c r="O5" s="18" t="s">
        <v>7</v>
      </c>
      <c r="P5" s="19"/>
      <c r="Q5" s="19"/>
      <c r="R5" s="19"/>
      <c r="S5" s="19"/>
      <c r="T5" s="19"/>
      <c r="U5" s="19"/>
      <c r="V5" s="20"/>
      <c r="W5" s="21"/>
    </row>
    <row r="6" spans="1:22" ht="18.75" customHeight="1">
      <c r="A6" s="11"/>
      <c r="B6" s="12"/>
      <c r="C6" s="22" t="s">
        <v>8</v>
      </c>
      <c r="D6" s="22"/>
      <c r="E6" s="23" t="s">
        <v>9</v>
      </c>
      <c r="F6" s="24"/>
      <c r="G6" s="24"/>
      <c r="H6" s="25" t="s">
        <v>10</v>
      </c>
      <c r="I6" s="25" t="s">
        <v>11</v>
      </c>
      <c r="J6" s="25" t="s">
        <v>12</v>
      </c>
      <c r="K6" s="25" t="s">
        <v>10</v>
      </c>
      <c r="L6" s="25" t="s">
        <v>11</v>
      </c>
      <c r="M6" s="26" t="s">
        <v>13</v>
      </c>
      <c r="N6" s="27" t="s">
        <v>14</v>
      </c>
      <c r="O6" s="28" t="s">
        <v>15</v>
      </c>
      <c r="P6" s="29" t="s">
        <v>16</v>
      </c>
      <c r="Q6" s="25" t="s">
        <v>17</v>
      </c>
      <c r="R6" s="30" t="s">
        <v>18</v>
      </c>
      <c r="S6" s="29" t="s">
        <v>16</v>
      </c>
      <c r="T6" s="25" t="s">
        <v>11</v>
      </c>
      <c r="U6" s="31" t="s">
        <v>19</v>
      </c>
      <c r="V6" s="22" t="s">
        <v>20</v>
      </c>
    </row>
    <row r="7" spans="1:22" ht="81" customHeight="1">
      <c r="A7" s="11"/>
      <c r="B7" s="12"/>
      <c r="C7" s="32" t="s">
        <v>21</v>
      </c>
      <c r="D7" s="32" t="s">
        <v>22</v>
      </c>
      <c r="E7" s="32" t="s">
        <v>21</v>
      </c>
      <c r="F7" s="32" t="s">
        <v>23</v>
      </c>
      <c r="G7" s="32" t="s">
        <v>24</v>
      </c>
      <c r="H7" s="33"/>
      <c r="I7" s="33"/>
      <c r="J7" s="33"/>
      <c r="K7" s="33"/>
      <c r="L7" s="33"/>
      <c r="M7" s="26"/>
      <c r="N7" s="34"/>
      <c r="O7" s="28"/>
      <c r="P7" s="29"/>
      <c r="Q7" s="33"/>
      <c r="R7" s="30"/>
      <c r="S7" s="29"/>
      <c r="T7" s="33"/>
      <c r="U7" s="31"/>
      <c r="V7" s="22"/>
    </row>
    <row r="8" spans="1:23" ht="0.75" customHeight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8"/>
    </row>
    <row r="9" spans="1:22" ht="18.75" customHeight="1">
      <c r="A9" s="39" t="s">
        <v>25</v>
      </c>
      <c r="B9" s="40" t="s">
        <v>26</v>
      </c>
      <c r="C9" s="41"/>
      <c r="D9" s="41"/>
      <c r="E9" s="42">
        <f>F9/F36*E36-77.24-7.74-125.49</f>
        <v>3140.430511182109</v>
      </c>
      <c r="F9" s="43">
        <v>1173.19</v>
      </c>
      <c r="G9" s="44">
        <v>1173.2</v>
      </c>
      <c r="H9" s="45">
        <f>G9/G$40</f>
        <v>0.4374347501864281</v>
      </c>
      <c r="I9" s="46">
        <f>G9/E9-1</f>
        <v>-0.6264206465251834</v>
      </c>
      <c r="J9" s="44">
        <v>3356.4</v>
      </c>
      <c r="K9" s="45">
        <f>J9/J$40</f>
        <v>0.4392388829272123</v>
      </c>
      <c r="L9" s="46">
        <f>J9/E9-1</f>
        <v>0.06877066314598901</v>
      </c>
      <c r="M9" s="47"/>
      <c r="N9" s="48">
        <f aca="true" t="shared" si="0" ref="N9:N38">M9/E9-1</f>
        <v>-1</v>
      </c>
      <c r="O9" s="44"/>
      <c r="P9" s="45" t="e">
        <f>O9/O$40</f>
        <v>#DIV/0!</v>
      </c>
      <c r="Q9" s="44">
        <f>O9/E9-1</f>
        <v>-1</v>
      </c>
      <c r="R9" s="49">
        <f>'[1]Т3'!M196</f>
        <v>3919.51167017544</v>
      </c>
      <c r="S9" s="45">
        <f>R9/R$40</f>
        <v>0.5346608580405932</v>
      </c>
      <c r="T9" s="50">
        <f>R9/E9-1</f>
        <v>0.2480810055243261</v>
      </c>
      <c r="U9" s="44" t="e">
        <f>R9/O9-1</f>
        <v>#DIV/0!</v>
      </c>
      <c r="V9" s="44">
        <f>R9-J9</f>
        <v>563.1116701754399</v>
      </c>
    </row>
    <row r="10" spans="1:22" ht="18.75" customHeight="1">
      <c r="A10" s="39" t="s">
        <v>27</v>
      </c>
      <c r="B10" s="40" t="s">
        <v>28</v>
      </c>
      <c r="C10" s="41"/>
      <c r="D10" s="41"/>
      <c r="E10" s="42">
        <f>F10/F36*E36</f>
        <v>42.27220447284345</v>
      </c>
      <c r="F10" s="43">
        <v>14.8</v>
      </c>
      <c r="G10" s="44">
        <v>14.8</v>
      </c>
      <c r="H10" s="45">
        <f aca="true" t="shared" si="1" ref="H10:H34">G10/G$40</f>
        <v>0.005518269947800149</v>
      </c>
      <c r="I10" s="46">
        <f>G10/E10-1</f>
        <v>-0.6498881431767338</v>
      </c>
      <c r="J10" s="44">
        <v>43.7</v>
      </c>
      <c r="K10" s="45">
        <f>J10/J$40</f>
        <v>0.005718847331640799</v>
      </c>
      <c r="L10" s="46">
        <f aca="true" t="shared" si="2" ref="L10:L39">J10/E10-1</f>
        <v>0.03377622589032003</v>
      </c>
      <c r="M10" s="47"/>
      <c r="N10" s="48">
        <f t="shared" si="0"/>
        <v>-1</v>
      </c>
      <c r="O10" s="44"/>
      <c r="P10" s="45" t="e">
        <f>O10/O$40</f>
        <v>#DIV/0!</v>
      </c>
      <c r="Q10" s="44">
        <f aca="true" t="shared" si="3" ref="Q10:Q41">O10/E10-1</f>
        <v>-1</v>
      </c>
      <c r="R10" s="43">
        <f>'[1]вода'!M21</f>
        <v>43.69</v>
      </c>
      <c r="S10" s="45">
        <f>R10/R$40</f>
        <v>0.005959755922029933</v>
      </c>
      <c r="T10" s="50">
        <f aca="true" t="shared" si="4" ref="T10:T42">R10/E10-1</f>
        <v>0.03353966382489881</v>
      </c>
      <c r="U10" s="44" t="e">
        <f aca="true" t="shared" si="5" ref="U10:U40">R10/O10-1</f>
        <v>#DIV/0!</v>
      </c>
      <c r="V10" s="44">
        <f aca="true" t="shared" si="6" ref="V10:V41">R10-J10</f>
        <v>-0.010000000000005116</v>
      </c>
    </row>
    <row r="11" spans="1:22" ht="18.75" customHeight="1">
      <c r="A11" s="39" t="s">
        <v>29</v>
      </c>
      <c r="B11" s="40" t="s">
        <v>30</v>
      </c>
      <c r="C11" s="41"/>
      <c r="D11" s="41"/>
      <c r="E11" s="42">
        <f>F11/F36*E36</f>
        <v>863.7239616613418</v>
      </c>
      <c r="F11" s="43">
        <v>302.4</v>
      </c>
      <c r="G11" s="44">
        <v>302.4</v>
      </c>
      <c r="H11" s="45">
        <f t="shared" si="1"/>
        <v>0.11275167785234899</v>
      </c>
      <c r="I11" s="46">
        <f aca="true" t="shared" si="7" ref="I11:I38">G11/E11-1</f>
        <v>-0.6498881431767338</v>
      </c>
      <c r="J11" s="44">
        <v>1031.6</v>
      </c>
      <c r="K11" s="45">
        <f aca="true" t="shared" si="8" ref="K11:K35">J11/J$40</f>
        <v>0.13500143952678828</v>
      </c>
      <c r="L11" s="46">
        <f t="shared" si="2"/>
        <v>0.19436306712593066</v>
      </c>
      <c r="M11" s="47"/>
      <c r="N11" s="48">
        <f t="shared" si="0"/>
        <v>-1</v>
      </c>
      <c r="O11" s="44"/>
      <c r="P11" s="45" t="e">
        <f>O11/O$40</f>
        <v>#DIV/0!</v>
      </c>
      <c r="Q11" s="44">
        <f t="shared" si="3"/>
        <v>-1</v>
      </c>
      <c r="R11" s="49">
        <f>'[1]Т6'!J40</f>
        <v>1045.23</v>
      </c>
      <c r="S11" s="45">
        <f>R11/R$40</f>
        <v>0.14257989659838288</v>
      </c>
      <c r="T11" s="50">
        <f t="shared" si="4"/>
        <v>0.2101435717836726</v>
      </c>
      <c r="U11" s="44" t="e">
        <f t="shared" si="5"/>
        <v>#DIV/0!</v>
      </c>
      <c r="V11" s="44">
        <f t="shared" si="6"/>
        <v>13.63000000000011</v>
      </c>
    </row>
    <row r="12" spans="1:22" ht="18.75" customHeight="1">
      <c r="A12" s="39" t="s">
        <v>31</v>
      </c>
      <c r="B12" s="51" t="s">
        <v>32</v>
      </c>
      <c r="C12" s="41"/>
      <c r="D12" s="41"/>
      <c r="E12" s="42">
        <f>F12/F36*E36</f>
        <v>131.38658146964855</v>
      </c>
      <c r="F12" s="43">
        <v>46</v>
      </c>
      <c r="G12" s="44">
        <v>46</v>
      </c>
      <c r="H12" s="45">
        <f t="shared" si="1"/>
        <v>0.01715137956748695</v>
      </c>
      <c r="I12" s="46">
        <f>G12/E12-1</f>
        <v>-0.6498881431767338</v>
      </c>
      <c r="J12" s="44">
        <v>118.7</v>
      </c>
      <c r="K12" s="45">
        <f t="shared" si="8"/>
        <v>0.015533802706310364</v>
      </c>
      <c r="L12" s="46">
        <f t="shared" si="2"/>
        <v>-0.09655918684952813</v>
      </c>
      <c r="M12" s="47"/>
      <c r="N12" s="48">
        <f t="shared" si="0"/>
        <v>-1</v>
      </c>
      <c r="O12" s="44"/>
      <c r="P12" s="45" t="e">
        <f aca="true" t="shared" si="9" ref="P12:P35">O12/O$40</f>
        <v>#DIV/0!</v>
      </c>
      <c r="Q12" s="44">
        <f t="shared" si="3"/>
        <v>-1</v>
      </c>
      <c r="R12" s="49">
        <f>'[1]Т7'!O10</f>
        <v>118.7</v>
      </c>
      <c r="S12" s="45">
        <f aca="true" t="shared" si="10" ref="S12:S38">R12/R$40</f>
        <v>0.01619187521045899</v>
      </c>
      <c r="T12" s="50">
        <f t="shared" si="4"/>
        <v>-0.09655918684952813</v>
      </c>
      <c r="U12" s="44" t="e">
        <f t="shared" si="5"/>
        <v>#DIV/0!</v>
      </c>
      <c r="V12" s="44">
        <f t="shared" si="6"/>
        <v>0</v>
      </c>
    </row>
    <row r="13" spans="1:22" ht="18.75" customHeight="1">
      <c r="A13" s="39" t="s">
        <v>33</v>
      </c>
      <c r="B13" s="40" t="s">
        <v>34</v>
      </c>
      <c r="C13" s="41"/>
      <c r="D13" s="41"/>
      <c r="E13" s="42">
        <f aca="true" t="shared" si="11" ref="E13:E34">F13/3*7</f>
        <v>614.8333333333333</v>
      </c>
      <c r="F13" s="43">
        <v>263.5</v>
      </c>
      <c r="G13" s="44">
        <v>320</v>
      </c>
      <c r="H13" s="45">
        <f t="shared" si="1"/>
        <v>0.11931394481730052</v>
      </c>
      <c r="I13" s="46">
        <f t="shared" si="7"/>
        <v>-0.47953374898346424</v>
      </c>
      <c r="J13" s="44">
        <v>1099.2</v>
      </c>
      <c r="K13" s="45">
        <f t="shared" si="8"/>
        <v>0.14384798597115714</v>
      </c>
      <c r="L13" s="46">
        <f t="shared" si="2"/>
        <v>0.7878015722418001</v>
      </c>
      <c r="M13" s="47"/>
      <c r="N13" s="48">
        <f t="shared" si="0"/>
        <v>-1</v>
      </c>
      <c r="O13" s="44"/>
      <c r="P13" s="45" t="e">
        <f t="shared" si="9"/>
        <v>#DIV/0!</v>
      </c>
      <c r="Q13" s="44">
        <f t="shared" si="3"/>
        <v>-1</v>
      </c>
      <c r="R13" s="52">
        <f>'[1]Т.8.2.'!I9</f>
        <v>614.83</v>
      </c>
      <c r="S13" s="45">
        <f t="shared" si="10"/>
        <v>0.08386900282768744</v>
      </c>
      <c r="T13" s="50">
        <f t="shared" si="4"/>
        <v>-5.421523447846077E-06</v>
      </c>
      <c r="U13" s="44" t="e">
        <f t="shared" si="5"/>
        <v>#DIV/0!</v>
      </c>
      <c r="V13" s="44">
        <f t="shared" si="6"/>
        <v>-484.37</v>
      </c>
    </row>
    <row r="14" spans="1:22" ht="18.75" customHeight="1">
      <c r="A14" s="39" t="s">
        <v>35</v>
      </c>
      <c r="B14" s="40" t="s">
        <v>36</v>
      </c>
      <c r="C14" s="41"/>
      <c r="D14" s="41"/>
      <c r="E14" s="44">
        <f t="shared" si="11"/>
        <v>0</v>
      </c>
      <c r="F14" s="43"/>
      <c r="G14" s="44"/>
      <c r="H14" s="45">
        <f>G14/G$40</f>
        <v>0</v>
      </c>
      <c r="I14" s="53" t="e">
        <f>G14/E14-1</f>
        <v>#DIV/0!</v>
      </c>
      <c r="J14" s="44"/>
      <c r="K14" s="45">
        <f t="shared" si="8"/>
        <v>0</v>
      </c>
      <c r="L14" s="53" t="e">
        <f t="shared" si="2"/>
        <v>#DIV/0!</v>
      </c>
      <c r="M14" s="47"/>
      <c r="N14" s="48" t="e">
        <f>M14/E14-1</f>
        <v>#DIV/0!</v>
      </c>
      <c r="O14" s="44"/>
      <c r="P14" s="45" t="e">
        <f>O14/O$40</f>
        <v>#DIV/0!</v>
      </c>
      <c r="Q14" s="44" t="e">
        <f t="shared" si="3"/>
        <v>#DIV/0!</v>
      </c>
      <c r="R14" s="43"/>
      <c r="S14" s="45">
        <f>R14/R$40</f>
        <v>0</v>
      </c>
      <c r="T14" s="54" t="e">
        <f t="shared" si="4"/>
        <v>#DIV/0!</v>
      </c>
      <c r="U14" s="44" t="e">
        <f t="shared" si="5"/>
        <v>#DIV/0!</v>
      </c>
      <c r="V14" s="44">
        <f t="shared" si="6"/>
        <v>0</v>
      </c>
    </row>
    <row r="15" spans="1:22" ht="18.75" customHeight="1">
      <c r="A15" s="39" t="s">
        <v>37</v>
      </c>
      <c r="B15" s="40" t="s">
        <v>38</v>
      </c>
      <c r="C15" s="41"/>
      <c r="D15" s="41"/>
      <c r="E15" s="42">
        <f t="shared" si="11"/>
        <v>161.09333333333336</v>
      </c>
      <c r="F15" s="43">
        <v>69.04</v>
      </c>
      <c r="G15" s="44">
        <v>83.8</v>
      </c>
      <c r="H15" s="45">
        <f t="shared" si="1"/>
        <v>0.03124533929903057</v>
      </c>
      <c r="I15" s="46">
        <f t="shared" si="7"/>
        <v>-0.47980466810130784</v>
      </c>
      <c r="J15" s="44">
        <v>288</v>
      </c>
      <c r="K15" s="45">
        <f t="shared" si="8"/>
        <v>0.03768942863873113</v>
      </c>
      <c r="L15" s="46">
        <f t="shared" si="2"/>
        <v>0.7877834795563645</v>
      </c>
      <c r="M15" s="47"/>
      <c r="N15" s="48">
        <f t="shared" si="0"/>
        <v>-1</v>
      </c>
      <c r="O15" s="44"/>
      <c r="P15" s="45" t="e">
        <f t="shared" si="9"/>
        <v>#DIV/0!</v>
      </c>
      <c r="Q15" s="44">
        <f t="shared" si="3"/>
        <v>-1</v>
      </c>
      <c r="R15" s="49">
        <f>R13*0.262</f>
        <v>161.08546</v>
      </c>
      <c r="S15" s="45">
        <f t="shared" si="10"/>
        <v>0.02197367874085411</v>
      </c>
      <c r="T15" s="50">
        <f t="shared" si="4"/>
        <v>-4.8874358550055064E-05</v>
      </c>
      <c r="U15" s="44" t="e">
        <f t="shared" si="5"/>
        <v>#DIV/0!</v>
      </c>
      <c r="V15" s="44">
        <f t="shared" si="6"/>
        <v>-126.91453999999999</v>
      </c>
    </row>
    <row r="16" spans="1:22" ht="33.75" customHeight="1">
      <c r="A16" s="39" t="s">
        <v>39</v>
      </c>
      <c r="B16" s="40" t="s">
        <v>40</v>
      </c>
      <c r="C16" s="41"/>
      <c r="D16" s="41"/>
      <c r="E16" s="44">
        <f>E19+E18+E17</f>
        <v>115.04000000000002</v>
      </c>
      <c r="F16" s="43">
        <v>28.76</v>
      </c>
      <c r="G16" s="44">
        <v>163.2</v>
      </c>
      <c r="H16" s="45">
        <f t="shared" si="1"/>
        <v>0.060850111856823264</v>
      </c>
      <c r="I16" s="46">
        <f t="shared" si="7"/>
        <v>0.418636995827538</v>
      </c>
      <c r="J16" s="44"/>
      <c r="K16" s="45">
        <f t="shared" si="8"/>
        <v>0</v>
      </c>
      <c r="L16" s="46">
        <f t="shared" si="2"/>
        <v>-1</v>
      </c>
      <c r="M16" s="47">
        <f>M17+M18+M19</f>
        <v>0</v>
      </c>
      <c r="N16" s="48">
        <f t="shared" si="0"/>
        <v>-1</v>
      </c>
      <c r="O16" s="44"/>
      <c r="P16" s="45" t="e">
        <f t="shared" si="9"/>
        <v>#DIV/0!</v>
      </c>
      <c r="Q16" s="44">
        <f t="shared" si="3"/>
        <v>-1</v>
      </c>
      <c r="R16" s="43">
        <f>'[1]Т9.2.'!G17</f>
        <v>0</v>
      </c>
      <c r="S16" s="45">
        <f t="shared" si="10"/>
        <v>0</v>
      </c>
      <c r="T16" s="50">
        <f t="shared" si="4"/>
        <v>-1</v>
      </c>
      <c r="U16" s="44" t="e">
        <f t="shared" si="5"/>
        <v>#DIV/0!</v>
      </c>
      <c r="V16" s="44">
        <f t="shared" si="6"/>
        <v>0</v>
      </c>
    </row>
    <row r="17" spans="1:22" ht="29.25" customHeight="1">
      <c r="A17" s="55" t="s">
        <v>41</v>
      </c>
      <c r="B17" s="40" t="s">
        <v>42</v>
      </c>
      <c r="C17" s="41"/>
      <c r="D17" s="41"/>
      <c r="E17" s="44">
        <f t="shared" si="11"/>
        <v>0</v>
      </c>
      <c r="F17" s="43"/>
      <c r="G17" s="44"/>
      <c r="H17" s="45">
        <f t="shared" si="1"/>
        <v>0</v>
      </c>
      <c r="I17" s="53" t="e">
        <f t="shared" si="7"/>
        <v>#DIV/0!</v>
      </c>
      <c r="J17" s="44"/>
      <c r="K17" s="45">
        <f t="shared" si="8"/>
        <v>0</v>
      </c>
      <c r="L17" s="53" t="e">
        <f t="shared" si="2"/>
        <v>#DIV/0!</v>
      </c>
      <c r="M17" s="47"/>
      <c r="N17" s="48" t="e">
        <f t="shared" si="0"/>
        <v>#DIV/0!</v>
      </c>
      <c r="O17" s="44"/>
      <c r="P17" s="45" t="e">
        <f t="shared" si="9"/>
        <v>#DIV/0!</v>
      </c>
      <c r="Q17" s="44" t="e">
        <f t="shared" si="3"/>
        <v>#DIV/0!</v>
      </c>
      <c r="R17" s="43"/>
      <c r="S17" s="45">
        <f t="shared" si="10"/>
        <v>0</v>
      </c>
      <c r="T17" s="54" t="e">
        <f t="shared" si="4"/>
        <v>#DIV/0!</v>
      </c>
      <c r="U17" s="44" t="e">
        <f t="shared" si="5"/>
        <v>#DIV/0!</v>
      </c>
      <c r="V17" s="44">
        <f t="shared" si="6"/>
        <v>0</v>
      </c>
    </row>
    <row r="18" spans="1:22" ht="1.5" customHeight="1">
      <c r="A18" s="55" t="s">
        <v>43</v>
      </c>
      <c r="B18" s="56" t="s">
        <v>44</v>
      </c>
      <c r="C18" s="41"/>
      <c r="D18" s="41"/>
      <c r="E18" s="44">
        <f t="shared" si="11"/>
        <v>0</v>
      </c>
      <c r="F18" s="43"/>
      <c r="G18" s="44"/>
      <c r="H18" s="45">
        <f t="shared" si="1"/>
        <v>0</v>
      </c>
      <c r="I18" s="53" t="e">
        <f t="shared" si="7"/>
        <v>#DIV/0!</v>
      </c>
      <c r="J18" s="44"/>
      <c r="K18" s="45">
        <f t="shared" si="8"/>
        <v>0</v>
      </c>
      <c r="L18" s="53" t="e">
        <f t="shared" si="2"/>
        <v>#DIV/0!</v>
      </c>
      <c r="M18" s="47"/>
      <c r="N18" s="48" t="e">
        <f t="shared" si="0"/>
        <v>#DIV/0!</v>
      </c>
      <c r="O18" s="44"/>
      <c r="P18" s="45" t="e">
        <f t="shared" si="9"/>
        <v>#DIV/0!</v>
      </c>
      <c r="Q18" s="44" t="e">
        <f t="shared" si="3"/>
        <v>#DIV/0!</v>
      </c>
      <c r="R18" s="43"/>
      <c r="S18" s="45">
        <f t="shared" si="10"/>
        <v>0</v>
      </c>
      <c r="T18" s="54" t="e">
        <f t="shared" si="4"/>
        <v>#DIV/0!</v>
      </c>
      <c r="U18" s="44" t="e">
        <f t="shared" si="5"/>
        <v>#DIV/0!</v>
      </c>
      <c r="V18" s="44">
        <f t="shared" si="6"/>
        <v>0</v>
      </c>
    </row>
    <row r="19" spans="1:22" ht="28.5" customHeight="1">
      <c r="A19" s="55" t="s">
        <v>45</v>
      </c>
      <c r="B19" s="40" t="s">
        <v>46</v>
      </c>
      <c r="C19" s="41"/>
      <c r="D19" s="41"/>
      <c r="E19" s="44">
        <f>F19/3*12</f>
        <v>115.04000000000002</v>
      </c>
      <c r="F19" s="43">
        <v>28.76</v>
      </c>
      <c r="G19" s="44">
        <v>163.2</v>
      </c>
      <c r="H19" s="45">
        <f t="shared" si="1"/>
        <v>0.060850111856823264</v>
      </c>
      <c r="I19" s="46">
        <f t="shared" si="7"/>
        <v>0.418636995827538</v>
      </c>
      <c r="J19" s="44"/>
      <c r="K19" s="45">
        <f t="shared" si="8"/>
        <v>0</v>
      </c>
      <c r="L19" s="46">
        <f t="shared" si="2"/>
        <v>-1</v>
      </c>
      <c r="M19" s="47"/>
      <c r="N19" s="48">
        <f t="shared" si="0"/>
        <v>-1</v>
      </c>
      <c r="O19" s="44"/>
      <c r="P19" s="45" t="e">
        <f t="shared" si="9"/>
        <v>#DIV/0!</v>
      </c>
      <c r="Q19" s="44">
        <f t="shared" si="3"/>
        <v>-1</v>
      </c>
      <c r="R19" s="43">
        <f>R16</f>
        <v>0</v>
      </c>
      <c r="S19" s="45">
        <f t="shared" si="10"/>
        <v>0</v>
      </c>
      <c r="T19" s="50">
        <f t="shared" si="4"/>
        <v>-1</v>
      </c>
      <c r="U19" s="44" t="e">
        <f t="shared" si="5"/>
        <v>#DIV/0!</v>
      </c>
      <c r="V19" s="44">
        <f t="shared" si="6"/>
        <v>0</v>
      </c>
    </row>
    <row r="20" spans="1:22" ht="41.25" customHeight="1">
      <c r="A20" s="39" t="s">
        <v>47</v>
      </c>
      <c r="B20" s="40" t="s">
        <v>48</v>
      </c>
      <c r="C20" s="41"/>
      <c r="D20" s="41"/>
      <c r="E20" s="44">
        <f t="shared" si="11"/>
        <v>0</v>
      </c>
      <c r="F20" s="43"/>
      <c r="G20" s="44"/>
      <c r="H20" s="45">
        <f t="shared" si="1"/>
        <v>0</v>
      </c>
      <c r="I20" s="53" t="e">
        <f t="shared" si="7"/>
        <v>#DIV/0!</v>
      </c>
      <c r="J20" s="44"/>
      <c r="K20" s="45">
        <f t="shared" si="8"/>
        <v>0</v>
      </c>
      <c r="L20" s="53" t="e">
        <f t="shared" si="2"/>
        <v>#DIV/0!</v>
      </c>
      <c r="M20" s="47"/>
      <c r="N20" s="48" t="e">
        <f t="shared" si="0"/>
        <v>#DIV/0!</v>
      </c>
      <c r="O20" s="44"/>
      <c r="P20" s="45" t="e">
        <f t="shared" si="9"/>
        <v>#DIV/0!</v>
      </c>
      <c r="Q20" s="44" t="e">
        <f t="shared" si="3"/>
        <v>#DIV/0!</v>
      </c>
      <c r="R20" s="43"/>
      <c r="S20" s="45">
        <f t="shared" si="10"/>
        <v>0</v>
      </c>
      <c r="T20" s="54" t="e">
        <f t="shared" si="4"/>
        <v>#DIV/0!</v>
      </c>
      <c r="U20" s="44" t="e">
        <f t="shared" si="5"/>
        <v>#DIV/0!</v>
      </c>
      <c r="V20" s="44">
        <f t="shared" si="6"/>
        <v>0</v>
      </c>
    </row>
    <row r="21" spans="1:22" ht="18.75" customHeight="1" hidden="1">
      <c r="A21" s="57" t="s">
        <v>49</v>
      </c>
      <c r="B21" s="40" t="s">
        <v>50</v>
      </c>
      <c r="C21" s="41"/>
      <c r="D21" s="41"/>
      <c r="E21" s="44">
        <f t="shared" si="11"/>
        <v>0</v>
      </c>
      <c r="F21" s="43"/>
      <c r="G21" s="44"/>
      <c r="H21" s="45">
        <f t="shared" si="1"/>
        <v>0</v>
      </c>
      <c r="I21" s="53" t="e">
        <f t="shared" si="7"/>
        <v>#DIV/0!</v>
      </c>
      <c r="J21" s="44"/>
      <c r="K21" s="45">
        <f t="shared" si="8"/>
        <v>0</v>
      </c>
      <c r="L21" s="53" t="e">
        <f t="shared" si="2"/>
        <v>#DIV/0!</v>
      </c>
      <c r="M21" s="47"/>
      <c r="N21" s="48" t="e">
        <f t="shared" si="0"/>
        <v>#DIV/0!</v>
      </c>
      <c r="O21" s="44"/>
      <c r="P21" s="45" t="e">
        <f t="shared" si="9"/>
        <v>#DIV/0!</v>
      </c>
      <c r="Q21" s="44" t="e">
        <f t="shared" si="3"/>
        <v>#DIV/0!</v>
      </c>
      <c r="R21" s="43"/>
      <c r="S21" s="45">
        <f t="shared" si="10"/>
        <v>0</v>
      </c>
      <c r="T21" s="54" t="e">
        <f t="shared" si="4"/>
        <v>#DIV/0!</v>
      </c>
      <c r="U21" s="44" t="e">
        <f t="shared" si="5"/>
        <v>#DIV/0!</v>
      </c>
      <c r="V21" s="44">
        <f t="shared" si="6"/>
        <v>0</v>
      </c>
    </row>
    <row r="22" spans="1:22" ht="18.75" customHeight="1" hidden="1">
      <c r="A22" s="39" t="s">
        <v>51</v>
      </c>
      <c r="B22" s="40" t="s">
        <v>52</v>
      </c>
      <c r="C22" s="41"/>
      <c r="D22" s="41"/>
      <c r="E22" s="44">
        <f t="shared" si="11"/>
        <v>0</v>
      </c>
      <c r="F22" s="43"/>
      <c r="G22" s="44"/>
      <c r="H22" s="45">
        <f t="shared" si="1"/>
        <v>0</v>
      </c>
      <c r="I22" s="53" t="e">
        <f t="shared" si="7"/>
        <v>#DIV/0!</v>
      </c>
      <c r="J22" s="44"/>
      <c r="K22" s="45">
        <f t="shared" si="8"/>
        <v>0</v>
      </c>
      <c r="L22" s="53" t="e">
        <f t="shared" si="2"/>
        <v>#DIV/0!</v>
      </c>
      <c r="M22" s="47"/>
      <c r="N22" s="48" t="e">
        <f t="shared" si="0"/>
        <v>#DIV/0!</v>
      </c>
      <c r="O22" s="44"/>
      <c r="P22" s="45" t="e">
        <f t="shared" si="9"/>
        <v>#DIV/0!</v>
      </c>
      <c r="Q22" s="44" t="e">
        <f t="shared" si="3"/>
        <v>#DIV/0!</v>
      </c>
      <c r="R22" s="43"/>
      <c r="S22" s="45">
        <f t="shared" si="10"/>
        <v>0</v>
      </c>
      <c r="T22" s="54" t="e">
        <f t="shared" si="4"/>
        <v>#DIV/0!</v>
      </c>
      <c r="U22" s="44" t="e">
        <f t="shared" si="5"/>
        <v>#DIV/0!</v>
      </c>
      <c r="V22" s="44">
        <f t="shared" si="6"/>
        <v>0</v>
      </c>
    </row>
    <row r="23" spans="1:22" ht="18.75" customHeight="1">
      <c r="A23" s="39" t="s">
        <v>53</v>
      </c>
      <c r="B23" s="40" t="s">
        <v>54</v>
      </c>
      <c r="C23" s="41"/>
      <c r="D23" s="41"/>
      <c r="E23" s="44">
        <f>F23/3*12</f>
        <v>301.2</v>
      </c>
      <c r="F23" s="43">
        <v>75.3</v>
      </c>
      <c r="G23" s="44">
        <v>131.7</v>
      </c>
      <c r="H23" s="45">
        <f t="shared" si="1"/>
        <v>0.04910514541387024</v>
      </c>
      <c r="I23" s="46">
        <f t="shared" si="7"/>
        <v>-0.5627490039840637</v>
      </c>
      <c r="J23" s="44">
        <v>448.2</v>
      </c>
      <c r="K23" s="45">
        <f t="shared" si="8"/>
        <v>0.05865417331902531</v>
      </c>
      <c r="L23" s="46">
        <f t="shared" si="2"/>
        <v>0.48804780876494025</v>
      </c>
      <c r="M23" s="47"/>
      <c r="N23" s="48">
        <f t="shared" si="0"/>
        <v>-1</v>
      </c>
      <c r="O23" s="44"/>
      <c r="P23" s="45" t="e">
        <f t="shared" si="9"/>
        <v>#DIV/0!</v>
      </c>
      <c r="Q23" s="44">
        <f t="shared" si="3"/>
        <v>-1</v>
      </c>
      <c r="R23" s="52">
        <f>'[1]Т.12'!H12</f>
        <v>302</v>
      </c>
      <c r="S23" s="45">
        <f t="shared" si="10"/>
        <v>0.041195840889289084</v>
      </c>
      <c r="T23" s="50">
        <f t="shared" si="4"/>
        <v>0.0026560424966799445</v>
      </c>
      <c r="U23" s="44" t="e">
        <f t="shared" si="5"/>
        <v>#DIV/0!</v>
      </c>
      <c r="V23" s="44">
        <f t="shared" si="6"/>
        <v>-146.2</v>
      </c>
    </row>
    <row r="24" spans="1:22" ht="18.75" customHeight="1">
      <c r="A24" s="39" t="s">
        <v>55</v>
      </c>
      <c r="B24" s="40" t="s">
        <v>56</v>
      </c>
      <c r="C24" s="41"/>
      <c r="D24" s="41"/>
      <c r="E24" s="44">
        <f>F24/3*12</f>
        <v>928</v>
      </c>
      <c r="F24" s="43">
        <v>232</v>
      </c>
      <c r="G24" s="44">
        <v>396.9</v>
      </c>
      <c r="H24" s="45">
        <f t="shared" si="1"/>
        <v>0.14798657718120806</v>
      </c>
      <c r="I24" s="46">
        <f t="shared" si="7"/>
        <v>-0.5723060344827586</v>
      </c>
      <c r="J24" s="44">
        <v>1175.6</v>
      </c>
      <c r="K24" s="45">
        <f t="shared" si="8"/>
        <v>0.15384615384615385</v>
      </c>
      <c r="L24" s="46">
        <f t="shared" si="2"/>
        <v>0.26681034482758603</v>
      </c>
      <c r="M24" s="47"/>
      <c r="N24" s="48">
        <f t="shared" si="0"/>
        <v>-1</v>
      </c>
      <c r="O24" s="44"/>
      <c r="P24" s="45" t="e">
        <f t="shared" si="9"/>
        <v>#DIV/0!</v>
      </c>
      <c r="Q24" s="44">
        <f t="shared" si="3"/>
        <v>-1</v>
      </c>
      <c r="R24" s="43">
        <f>'[1]Т13'!H9</f>
        <v>1125.79</v>
      </c>
      <c r="S24" s="45">
        <f t="shared" si="10"/>
        <v>0.1535690917707045</v>
      </c>
      <c r="T24" s="50">
        <f t="shared" si="4"/>
        <v>0.2131357758620689</v>
      </c>
      <c r="U24" s="44" t="e">
        <f t="shared" si="5"/>
        <v>#DIV/0!</v>
      </c>
      <c r="V24" s="44">
        <f t="shared" si="6"/>
        <v>-49.809999999999945</v>
      </c>
    </row>
    <row r="25" spans="2:22" ht="18.75" customHeight="1" hidden="1">
      <c r="B25" s="40" t="s">
        <v>57</v>
      </c>
      <c r="C25" s="41"/>
      <c r="D25" s="41"/>
      <c r="E25" s="44">
        <f t="shared" si="11"/>
        <v>0</v>
      </c>
      <c r="F25" s="43"/>
      <c r="G25" s="44"/>
      <c r="H25" s="45">
        <f t="shared" si="1"/>
        <v>0</v>
      </c>
      <c r="I25" s="53" t="e">
        <f t="shared" si="7"/>
        <v>#DIV/0!</v>
      </c>
      <c r="J25" s="44"/>
      <c r="K25" s="45">
        <f t="shared" si="8"/>
        <v>0</v>
      </c>
      <c r="L25" s="53" t="e">
        <f t="shared" si="2"/>
        <v>#DIV/0!</v>
      </c>
      <c r="M25" s="47"/>
      <c r="N25" s="48" t="e">
        <f t="shared" si="0"/>
        <v>#DIV/0!</v>
      </c>
      <c r="O25" s="44"/>
      <c r="P25" s="45" t="e">
        <f t="shared" si="9"/>
        <v>#DIV/0!</v>
      </c>
      <c r="Q25" s="44" t="e">
        <f t="shared" si="3"/>
        <v>#DIV/0!</v>
      </c>
      <c r="R25" s="43"/>
      <c r="S25" s="45">
        <f t="shared" si="10"/>
        <v>0</v>
      </c>
      <c r="T25" s="54" t="e">
        <f t="shared" si="4"/>
        <v>#DIV/0!</v>
      </c>
      <c r="U25" s="44" t="e">
        <f t="shared" si="5"/>
        <v>#DIV/0!</v>
      </c>
      <c r="V25" s="44">
        <f t="shared" si="6"/>
        <v>0</v>
      </c>
    </row>
    <row r="26" spans="1:22" ht="18.75" customHeight="1" hidden="1">
      <c r="A26" s="39" t="s">
        <v>58</v>
      </c>
      <c r="B26" s="40" t="s">
        <v>59</v>
      </c>
      <c r="C26" s="41"/>
      <c r="D26" s="41"/>
      <c r="E26" s="44">
        <f t="shared" si="11"/>
        <v>0</v>
      </c>
      <c r="F26" s="43"/>
      <c r="G26" s="44"/>
      <c r="H26" s="45">
        <f t="shared" si="1"/>
        <v>0</v>
      </c>
      <c r="I26" s="53" t="e">
        <f t="shared" si="7"/>
        <v>#DIV/0!</v>
      </c>
      <c r="J26" s="44"/>
      <c r="K26" s="45">
        <f t="shared" si="8"/>
        <v>0</v>
      </c>
      <c r="L26" s="53" t="e">
        <f t="shared" si="2"/>
        <v>#DIV/0!</v>
      </c>
      <c r="M26" s="47"/>
      <c r="N26" s="48" t="e">
        <f t="shared" si="0"/>
        <v>#DIV/0!</v>
      </c>
      <c r="O26" s="44"/>
      <c r="P26" s="45" t="e">
        <f t="shared" si="9"/>
        <v>#DIV/0!</v>
      </c>
      <c r="Q26" s="44" t="e">
        <f t="shared" si="3"/>
        <v>#DIV/0!</v>
      </c>
      <c r="R26" s="43"/>
      <c r="S26" s="45">
        <f t="shared" si="10"/>
        <v>0</v>
      </c>
      <c r="T26" s="54" t="e">
        <f t="shared" si="4"/>
        <v>#DIV/0!</v>
      </c>
      <c r="U26" s="44" t="e">
        <f t="shared" si="5"/>
        <v>#DIV/0!</v>
      </c>
      <c r="V26" s="44">
        <f t="shared" si="6"/>
        <v>0</v>
      </c>
    </row>
    <row r="27" spans="1:22" ht="18.75" customHeight="1" hidden="1">
      <c r="A27" s="55" t="s">
        <v>60</v>
      </c>
      <c r="B27" s="40" t="s">
        <v>61</v>
      </c>
      <c r="C27" s="41"/>
      <c r="D27" s="41"/>
      <c r="E27" s="44">
        <f t="shared" si="11"/>
        <v>0</v>
      </c>
      <c r="F27" s="43"/>
      <c r="G27" s="44"/>
      <c r="H27" s="45">
        <f t="shared" si="1"/>
        <v>0</v>
      </c>
      <c r="I27" s="53" t="e">
        <f t="shared" si="7"/>
        <v>#DIV/0!</v>
      </c>
      <c r="J27" s="44"/>
      <c r="K27" s="45">
        <f t="shared" si="8"/>
        <v>0</v>
      </c>
      <c r="L27" s="53" t="e">
        <f t="shared" si="2"/>
        <v>#DIV/0!</v>
      </c>
      <c r="M27" s="47"/>
      <c r="N27" s="48" t="e">
        <f t="shared" si="0"/>
        <v>#DIV/0!</v>
      </c>
      <c r="O27" s="44"/>
      <c r="P27" s="45" t="e">
        <f t="shared" si="9"/>
        <v>#DIV/0!</v>
      </c>
      <c r="Q27" s="44" t="e">
        <f t="shared" si="3"/>
        <v>#DIV/0!</v>
      </c>
      <c r="R27" s="43"/>
      <c r="S27" s="45">
        <f t="shared" si="10"/>
        <v>0</v>
      </c>
      <c r="T27" s="54" t="e">
        <f t="shared" si="4"/>
        <v>#DIV/0!</v>
      </c>
      <c r="U27" s="44" t="e">
        <f t="shared" si="5"/>
        <v>#DIV/0!</v>
      </c>
      <c r="V27" s="44">
        <f t="shared" si="6"/>
        <v>0</v>
      </c>
    </row>
    <row r="28" spans="1:22" ht="18.75" customHeight="1" hidden="1">
      <c r="A28" s="55" t="s">
        <v>62</v>
      </c>
      <c r="B28" s="40" t="s">
        <v>63</v>
      </c>
      <c r="C28" s="41"/>
      <c r="D28" s="41"/>
      <c r="E28" s="44">
        <f t="shared" si="11"/>
        <v>0</v>
      </c>
      <c r="F28" s="43"/>
      <c r="G28" s="44"/>
      <c r="H28" s="45">
        <f t="shared" si="1"/>
        <v>0</v>
      </c>
      <c r="I28" s="53" t="e">
        <f t="shared" si="7"/>
        <v>#DIV/0!</v>
      </c>
      <c r="J28" s="44"/>
      <c r="K28" s="45">
        <f t="shared" si="8"/>
        <v>0</v>
      </c>
      <c r="L28" s="53" t="e">
        <f t="shared" si="2"/>
        <v>#DIV/0!</v>
      </c>
      <c r="M28" s="47"/>
      <c r="N28" s="48" t="e">
        <f t="shared" si="0"/>
        <v>#DIV/0!</v>
      </c>
      <c r="O28" s="44"/>
      <c r="P28" s="45" t="e">
        <f t="shared" si="9"/>
        <v>#DIV/0!</v>
      </c>
      <c r="Q28" s="44" t="e">
        <f t="shared" si="3"/>
        <v>#DIV/0!</v>
      </c>
      <c r="R28" s="43"/>
      <c r="S28" s="45">
        <f t="shared" si="10"/>
        <v>0</v>
      </c>
      <c r="T28" s="54" t="e">
        <f t="shared" si="4"/>
        <v>#DIV/0!</v>
      </c>
      <c r="U28" s="44" t="e">
        <f t="shared" si="5"/>
        <v>#DIV/0!</v>
      </c>
      <c r="V28" s="44">
        <f t="shared" si="6"/>
        <v>0</v>
      </c>
    </row>
    <row r="29" spans="1:22" ht="18.75" customHeight="1" hidden="1">
      <c r="A29" s="55" t="s">
        <v>64</v>
      </c>
      <c r="B29" s="51" t="s">
        <v>65</v>
      </c>
      <c r="C29" s="41"/>
      <c r="D29" s="41"/>
      <c r="E29" s="44">
        <f t="shared" si="11"/>
        <v>0</v>
      </c>
      <c r="F29" s="43"/>
      <c r="G29" s="44"/>
      <c r="H29" s="45">
        <f t="shared" si="1"/>
        <v>0</v>
      </c>
      <c r="I29" s="53" t="e">
        <f t="shared" si="7"/>
        <v>#DIV/0!</v>
      </c>
      <c r="J29" s="44"/>
      <c r="K29" s="45">
        <f t="shared" si="8"/>
        <v>0</v>
      </c>
      <c r="L29" s="53" t="e">
        <f t="shared" si="2"/>
        <v>#DIV/0!</v>
      </c>
      <c r="M29" s="47"/>
      <c r="N29" s="48" t="e">
        <f t="shared" si="0"/>
        <v>#DIV/0!</v>
      </c>
      <c r="O29" s="44"/>
      <c r="P29" s="45" t="e">
        <f t="shared" si="9"/>
        <v>#DIV/0!</v>
      </c>
      <c r="Q29" s="44" t="e">
        <f t="shared" si="3"/>
        <v>#DIV/0!</v>
      </c>
      <c r="R29" s="43"/>
      <c r="S29" s="45">
        <f t="shared" si="10"/>
        <v>0</v>
      </c>
      <c r="T29" s="54" t="e">
        <f t="shared" si="4"/>
        <v>#DIV/0!</v>
      </c>
      <c r="U29" s="44" t="e">
        <f t="shared" si="5"/>
        <v>#DIV/0!</v>
      </c>
      <c r="V29" s="44">
        <f t="shared" si="6"/>
        <v>0</v>
      </c>
    </row>
    <row r="30" spans="1:22" ht="18.75" customHeight="1" hidden="1">
      <c r="A30" s="39"/>
      <c r="B30" s="51" t="s">
        <v>66</v>
      </c>
      <c r="C30" s="41"/>
      <c r="D30" s="41"/>
      <c r="E30" s="44">
        <f t="shared" si="11"/>
        <v>0</v>
      </c>
      <c r="F30" s="43"/>
      <c r="G30" s="44"/>
      <c r="H30" s="45">
        <f t="shared" si="1"/>
        <v>0</v>
      </c>
      <c r="I30" s="53" t="e">
        <f t="shared" si="7"/>
        <v>#DIV/0!</v>
      </c>
      <c r="J30" s="44"/>
      <c r="K30" s="45">
        <f t="shared" si="8"/>
        <v>0</v>
      </c>
      <c r="L30" s="53" t="e">
        <f t="shared" si="2"/>
        <v>#DIV/0!</v>
      </c>
      <c r="M30" s="58"/>
      <c r="N30" s="48" t="e">
        <f t="shared" si="0"/>
        <v>#DIV/0!</v>
      </c>
      <c r="O30" s="44"/>
      <c r="P30" s="45" t="e">
        <f t="shared" si="9"/>
        <v>#DIV/0!</v>
      </c>
      <c r="Q30" s="44" t="e">
        <f t="shared" si="3"/>
        <v>#DIV/0!</v>
      </c>
      <c r="R30" s="43"/>
      <c r="S30" s="45">
        <f t="shared" si="10"/>
        <v>0</v>
      </c>
      <c r="T30" s="54" t="e">
        <f t="shared" si="4"/>
        <v>#DIV/0!</v>
      </c>
      <c r="U30" s="44" t="e">
        <f t="shared" si="5"/>
        <v>#DIV/0!</v>
      </c>
      <c r="V30" s="44">
        <f t="shared" si="6"/>
        <v>0</v>
      </c>
    </row>
    <row r="31" spans="1:22" ht="31.5" customHeight="1">
      <c r="A31" s="55" t="s">
        <v>67</v>
      </c>
      <c r="B31" s="51" t="s">
        <v>68</v>
      </c>
      <c r="C31" s="41"/>
      <c r="D31" s="41"/>
      <c r="E31" s="44">
        <f t="shared" si="11"/>
        <v>0</v>
      </c>
      <c r="F31" s="43"/>
      <c r="G31" s="44"/>
      <c r="H31" s="45">
        <f>G31/G$40</f>
        <v>0</v>
      </c>
      <c r="I31" s="53" t="e">
        <f t="shared" si="7"/>
        <v>#DIV/0!</v>
      </c>
      <c r="J31" s="44">
        <v>692</v>
      </c>
      <c r="K31" s="45">
        <f t="shared" si="8"/>
        <v>0.09055932159028451</v>
      </c>
      <c r="L31" s="53" t="e">
        <f t="shared" si="2"/>
        <v>#DIV/0!</v>
      </c>
      <c r="M31" s="58"/>
      <c r="N31" s="48" t="e">
        <f t="shared" si="0"/>
        <v>#DIV/0!</v>
      </c>
      <c r="O31" s="44"/>
      <c r="P31" s="45" t="e">
        <f t="shared" si="9"/>
        <v>#DIV/0!</v>
      </c>
      <c r="Q31" s="44" t="e">
        <f t="shared" si="3"/>
        <v>#DIV/0!</v>
      </c>
      <c r="R31" s="52">
        <f>'[1]Т13'!H27</f>
        <v>692</v>
      </c>
      <c r="S31" s="45">
        <f t="shared" si="10"/>
        <v>0.09439576786552333</v>
      </c>
      <c r="T31" s="54" t="e">
        <f t="shared" si="4"/>
        <v>#DIV/0!</v>
      </c>
      <c r="U31" s="44" t="e">
        <f t="shared" si="5"/>
        <v>#DIV/0!</v>
      </c>
      <c r="V31" s="44">
        <f t="shared" si="6"/>
        <v>0</v>
      </c>
    </row>
    <row r="32" spans="1:22" ht="18.75" customHeight="1">
      <c r="A32" s="55" t="s">
        <v>69</v>
      </c>
      <c r="B32" s="51" t="s">
        <v>70</v>
      </c>
      <c r="C32" s="41"/>
      <c r="D32" s="41"/>
      <c r="E32" s="44">
        <f>F32/3*12</f>
        <v>767.6</v>
      </c>
      <c r="F32" s="43">
        <v>191.9</v>
      </c>
      <c r="G32" s="44">
        <v>191.9</v>
      </c>
      <c r="H32" s="45">
        <f t="shared" si="1"/>
        <v>0.07155108128262491</v>
      </c>
      <c r="I32" s="46">
        <f t="shared" si="7"/>
        <v>-0.75</v>
      </c>
      <c r="J32" s="44">
        <v>681</v>
      </c>
      <c r="K32" s="45">
        <f t="shared" si="8"/>
        <v>0.08911979480199964</v>
      </c>
      <c r="L32" s="46">
        <f t="shared" si="2"/>
        <v>-0.11281917665450758</v>
      </c>
      <c r="M32" s="58"/>
      <c r="N32" s="48">
        <f t="shared" si="0"/>
        <v>-1</v>
      </c>
      <c r="O32" s="44"/>
      <c r="P32" s="45" t="e">
        <f t="shared" si="9"/>
        <v>#DIV/0!</v>
      </c>
      <c r="Q32" s="44">
        <f t="shared" si="3"/>
        <v>-1</v>
      </c>
      <c r="R32" s="52">
        <f>'[1]Т13'!H30</f>
        <v>681</v>
      </c>
      <c r="S32" s="45">
        <f t="shared" si="10"/>
        <v>0.09289525710465518</v>
      </c>
      <c r="T32" s="50">
        <f t="shared" si="4"/>
        <v>-0.11281917665450758</v>
      </c>
      <c r="U32" s="44" t="e">
        <f t="shared" si="5"/>
        <v>#DIV/0!</v>
      </c>
      <c r="V32" s="44">
        <f t="shared" si="6"/>
        <v>0</v>
      </c>
    </row>
    <row r="33" spans="1:22" ht="0.75" customHeight="1">
      <c r="A33" s="39">
        <v>12</v>
      </c>
      <c r="B33" s="51" t="s">
        <v>71</v>
      </c>
      <c r="C33" s="41"/>
      <c r="D33" s="41"/>
      <c r="E33" s="44">
        <f t="shared" si="11"/>
        <v>0</v>
      </c>
      <c r="F33" s="43"/>
      <c r="G33" s="44"/>
      <c r="H33" s="45">
        <f t="shared" si="1"/>
        <v>0</v>
      </c>
      <c r="I33" s="53" t="e">
        <f t="shared" si="7"/>
        <v>#DIV/0!</v>
      </c>
      <c r="J33" s="44"/>
      <c r="K33" s="45">
        <f t="shared" si="8"/>
        <v>0</v>
      </c>
      <c r="L33" s="53" t="e">
        <f t="shared" si="2"/>
        <v>#DIV/0!</v>
      </c>
      <c r="M33" s="58"/>
      <c r="N33" s="48" t="e">
        <f t="shared" si="0"/>
        <v>#DIV/0!</v>
      </c>
      <c r="O33" s="44"/>
      <c r="P33" s="45" t="e">
        <f t="shared" si="9"/>
        <v>#DIV/0!</v>
      </c>
      <c r="Q33" s="44" t="e">
        <f t="shared" si="3"/>
        <v>#DIV/0!</v>
      </c>
      <c r="R33" s="43"/>
      <c r="S33" s="45">
        <f t="shared" si="10"/>
        <v>0</v>
      </c>
      <c r="T33" s="54" t="e">
        <f t="shared" si="4"/>
        <v>#DIV/0!</v>
      </c>
      <c r="U33" s="44" t="e">
        <f t="shared" si="5"/>
        <v>#DIV/0!</v>
      </c>
      <c r="V33" s="44">
        <f t="shared" si="6"/>
        <v>0</v>
      </c>
    </row>
    <row r="34" spans="1:22" ht="18.75" customHeight="1" hidden="1">
      <c r="A34" s="39" t="s">
        <v>72</v>
      </c>
      <c r="B34" s="51" t="s">
        <v>73</v>
      </c>
      <c r="C34" s="41"/>
      <c r="D34" s="41"/>
      <c r="E34" s="44">
        <f t="shared" si="11"/>
        <v>0</v>
      </c>
      <c r="F34" s="43"/>
      <c r="G34" s="44"/>
      <c r="H34" s="45">
        <f t="shared" si="1"/>
        <v>0</v>
      </c>
      <c r="I34" s="53" t="e">
        <f t="shared" si="7"/>
        <v>#DIV/0!</v>
      </c>
      <c r="J34" s="44"/>
      <c r="K34" s="45">
        <f>J34/J$40</f>
        <v>0</v>
      </c>
      <c r="L34" s="53" t="e">
        <f t="shared" si="2"/>
        <v>#DIV/0!</v>
      </c>
      <c r="M34" s="58"/>
      <c r="N34" s="48" t="e">
        <f t="shared" si="0"/>
        <v>#DIV/0!</v>
      </c>
      <c r="O34" s="44"/>
      <c r="P34" s="45" t="e">
        <f>O34/O$40</f>
        <v>#DIV/0!</v>
      </c>
      <c r="Q34" s="44" t="e">
        <f t="shared" si="3"/>
        <v>#DIV/0!</v>
      </c>
      <c r="R34" s="43"/>
      <c r="S34" s="45">
        <f>R34/R$40</f>
        <v>0</v>
      </c>
      <c r="T34" s="54" t="e">
        <f t="shared" si="4"/>
        <v>#DIV/0!</v>
      </c>
      <c r="U34" s="44" t="e">
        <f t="shared" si="5"/>
        <v>#DIV/0!</v>
      </c>
      <c r="V34" s="44">
        <f t="shared" si="6"/>
        <v>0</v>
      </c>
    </row>
    <row r="35" spans="1:22" ht="18.75" customHeight="1">
      <c r="A35" s="39" t="s">
        <v>74</v>
      </c>
      <c r="B35" s="59" t="s">
        <v>75</v>
      </c>
      <c r="C35" s="41"/>
      <c r="D35" s="41"/>
      <c r="E35" s="44">
        <f>E9+E10+E11+E12+E13+E14+E15+E16+E20+E23+E24</f>
        <v>6297.979925452609</v>
      </c>
      <c r="F35" s="43">
        <v>2204.99</v>
      </c>
      <c r="G35" s="44">
        <v>2632</v>
      </c>
      <c r="H35" s="45">
        <f>G35/G$40</f>
        <v>0.9813571961222968</v>
      </c>
      <c r="I35" s="46">
        <f t="shared" si="7"/>
        <v>-0.5820882201667467</v>
      </c>
      <c r="J35" s="44">
        <v>7561.4</v>
      </c>
      <c r="K35" s="45">
        <f t="shared" si="8"/>
        <v>0.9895307142670191</v>
      </c>
      <c r="L35" s="46">
        <f t="shared" si="2"/>
        <v>0.20060719302095809</v>
      </c>
      <c r="M35" s="60">
        <f>M9+M10+M11+M12+M13+M14+M15+M16+M20+M23+M24</f>
        <v>0</v>
      </c>
      <c r="N35" s="48">
        <f t="shared" si="0"/>
        <v>-1</v>
      </c>
      <c r="O35" s="44"/>
      <c r="P35" s="45" t="e">
        <f t="shared" si="9"/>
        <v>#DIV/0!</v>
      </c>
      <c r="Q35" s="44">
        <f t="shared" si="3"/>
        <v>-1</v>
      </c>
      <c r="R35" s="49">
        <f>R9+R10+R11+R12+R13+R14+R15+R16+R20+R23+R24+R33-R34</f>
        <v>7330.83713017544</v>
      </c>
      <c r="S35" s="45">
        <f t="shared" si="10"/>
        <v>1</v>
      </c>
      <c r="T35" s="50">
        <f t="shared" si="4"/>
        <v>0.16399817353317525</v>
      </c>
      <c r="U35" s="44" t="e">
        <f t="shared" si="5"/>
        <v>#DIV/0!</v>
      </c>
      <c r="V35" s="44">
        <f t="shared" si="6"/>
        <v>-230.56286982456004</v>
      </c>
    </row>
    <row r="36" spans="1:22" ht="31.5" customHeight="1">
      <c r="A36" s="39" t="s">
        <v>76</v>
      </c>
      <c r="B36" s="51" t="s">
        <v>77</v>
      </c>
      <c r="C36" s="41"/>
      <c r="D36" s="41"/>
      <c r="E36" s="61">
        <v>8.94</v>
      </c>
      <c r="F36" s="43">
        <v>3.13</v>
      </c>
      <c r="G36" s="44">
        <v>3.13</v>
      </c>
      <c r="H36" s="45"/>
      <c r="I36" s="46">
        <f t="shared" si="7"/>
        <v>-0.6498881431767338</v>
      </c>
      <c r="J36" s="44">
        <v>8.94</v>
      </c>
      <c r="K36" s="45"/>
      <c r="L36" s="46">
        <f t="shared" si="2"/>
        <v>0</v>
      </c>
      <c r="M36" s="58"/>
      <c r="N36" s="48">
        <f t="shared" si="0"/>
        <v>-1</v>
      </c>
      <c r="O36" s="44"/>
      <c r="P36" s="45"/>
      <c r="Q36" s="44">
        <f t="shared" si="3"/>
        <v>-1</v>
      </c>
      <c r="R36" s="61">
        <f>'[1]Т 2'!J70</f>
        <v>8.94</v>
      </c>
      <c r="S36" s="45"/>
      <c r="T36" s="50">
        <f t="shared" si="4"/>
        <v>0</v>
      </c>
      <c r="U36" s="44" t="e">
        <f t="shared" si="5"/>
        <v>#DIV/0!</v>
      </c>
      <c r="V36" s="44">
        <f t="shared" si="6"/>
        <v>0</v>
      </c>
    </row>
    <row r="37" spans="1:22" ht="18.75" customHeight="1">
      <c r="A37" s="39" t="s">
        <v>78</v>
      </c>
      <c r="B37" s="51" t="s">
        <v>79</v>
      </c>
      <c r="C37" s="41"/>
      <c r="D37" s="41"/>
      <c r="E37" s="49">
        <f>E35/E36</f>
        <v>704.4720274555491</v>
      </c>
      <c r="F37" s="43">
        <v>704.47</v>
      </c>
      <c r="G37" s="44">
        <v>840.89</v>
      </c>
      <c r="H37" s="45"/>
      <c r="I37" s="46">
        <f t="shared" si="7"/>
        <v>0.1936456909966644</v>
      </c>
      <c r="J37" s="44">
        <v>845.79</v>
      </c>
      <c r="K37" s="45"/>
      <c r="L37" s="46">
        <f t="shared" si="2"/>
        <v>0.2006012546088891</v>
      </c>
      <c r="M37" s="62" t="e">
        <f>M35/M36</f>
        <v>#DIV/0!</v>
      </c>
      <c r="N37" s="48" t="e">
        <f t="shared" si="0"/>
        <v>#DIV/0!</v>
      </c>
      <c r="O37" s="44"/>
      <c r="P37" s="45"/>
      <c r="Q37" s="44">
        <f>O37/E37-1</f>
        <v>-1</v>
      </c>
      <c r="R37" s="49">
        <f>R35/R36</f>
        <v>820.0041532634721</v>
      </c>
      <c r="S37" s="45"/>
      <c r="T37" s="50">
        <f t="shared" si="4"/>
        <v>0.16399817353317525</v>
      </c>
      <c r="U37" s="44" t="e">
        <f>R37/O37-1</f>
        <v>#DIV/0!</v>
      </c>
      <c r="V37" s="42">
        <f>R37-J37</f>
        <v>-25.7858467365279</v>
      </c>
    </row>
    <row r="38" spans="1:22" ht="18.75" customHeight="1">
      <c r="A38" s="39" t="s">
        <v>80</v>
      </c>
      <c r="B38" s="51" t="s">
        <v>81</v>
      </c>
      <c r="C38" s="41"/>
      <c r="D38" s="41"/>
      <c r="E38" s="44"/>
      <c r="F38" s="44"/>
      <c r="G38" s="44">
        <v>50</v>
      </c>
      <c r="H38" s="45">
        <f>G38/G$40</f>
        <v>0.018642803877703208</v>
      </c>
      <c r="I38" s="53" t="e">
        <f t="shared" si="7"/>
        <v>#DIV/0!</v>
      </c>
      <c r="J38" s="44">
        <v>80</v>
      </c>
      <c r="K38" s="45">
        <f>J38/J$40</f>
        <v>0.010469285732980867</v>
      </c>
      <c r="L38" s="53" t="e">
        <f t="shared" si="2"/>
        <v>#DIV/0!</v>
      </c>
      <c r="M38" s="63"/>
      <c r="N38" s="48" t="e">
        <f t="shared" si="0"/>
        <v>#DIV/0!</v>
      </c>
      <c r="O38" s="44"/>
      <c r="P38" s="45" t="e">
        <f>O38/O$40</f>
        <v>#DIV/0!</v>
      </c>
      <c r="Q38" s="44" t="e">
        <f t="shared" si="3"/>
        <v>#DIV/0!</v>
      </c>
      <c r="R38" s="42"/>
      <c r="S38" s="45">
        <f t="shared" si="10"/>
        <v>0</v>
      </c>
      <c r="T38" s="54" t="e">
        <f t="shared" si="4"/>
        <v>#DIV/0!</v>
      </c>
      <c r="U38" s="44" t="e">
        <f t="shared" si="5"/>
        <v>#DIV/0!</v>
      </c>
      <c r="V38" s="44">
        <f t="shared" si="6"/>
        <v>-80</v>
      </c>
    </row>
    <row r="39" spans="1:22" ht="18.75" customHeight="1">
      <c r="A39" s="39" t="s">
        <v>82</v>
      </c>
      <c r="B39" s="51" t="s">
        <v>83</v>
      </c>
      <c r="C39" s="41"/>
      <c r="D39" s="41"/>
      <c r="E39" s="44"/>
      <c r="F39" s="44"/>
      <c r="G39" s="50">
        <v>0.003</v>
      </c>
      <c r="H39" s="45"/>
      <c r="I39" s="46"/>
      <c r="J39" s="50">
        <v>0.003</v>
      </c>
      <c r="K39" s="45"/>
      <c r="L39" s="53" t="e">
        <f t="shared" si="2"/>
        <v>#DIV/0!</v>
      </c>
      <c r="M39" s="48"/>
      <c r="N39" s="48"/>
      <c r="O39" s="44"/>
      <c r="P39" s="45"/>
      <c r="Q39" s="44"/>
      <c r="R39" s="64"/>
      <c r="S39" s="45"/>
      <c r="T39" s="54" t="e">
        <f t="shared" si="4"/>
        <v>#DIV/0!</v>
      </c>
      <c r="U39" s="44"/>
      <c r="V39" s="44">
        <f t="shared" si="6"/>
        <v>-0.003</v>
      </c>
    </row>
    <row r="40" spans="1:22" ht="18.75" customHeight="1">
      <c r="A40" s="39" t="s">
        <v>84</v>
      </c>
      <c r="B40" s="59" t="s">
        <v>85</v>
      </c>
      <c r="C40" s="41"/>
      <c r="D40" s="41"/>
      <c r="E40" s="43">
        <f>E35+E38</f>
        <v>6297.979925452609</v>
      </c>
      <c r="F40" s="43">
        <v>2204.99</v>
      </c>
      <c r="G40" s="44">
        <v>2682</v>
      </c>
      <c r="H40" s="45">
        <f>G40/G$40</f>
        <v>1</v>
      </c>
      <c r="I40" s="46">
        <f>G40/E40-1</f>
        <v>-0.5741491665984857</v>
      </c>
      <c r="J40" s="44">
        <v>7641.4</v>
      </c>
      <c r="K40" s="45">
        <v>1</v>
      </c>
      <c r="L40" s="46">
        <f>J40/E40-1</f>
        <v>0.2133096787301756</v>
      </c>
      <c r="M40" s="65"/>
      <c r="N40" s="48">
        <f>M40/E40-1</f>
        <v>-1</v>
      </c>
      <c r="O40" s="44"/>
      <c r="P40" s="45" t="e">
        <f>O40/O$40</f>
        <v>#DIV/0!</v>
      </c>
      <c r="Q40" s="44">
        <f t="shared" si="3"/>
        <v>-1</v>
      </c>
      <c r="R40" s="49">
        <f>R35+R38</f>
        <v>7330.83713017544</v>
      </c>
      <c r="S40" s="45">
        <f>R40/R$40</f>
        <v>1</v>
      </c>
      <c r="T40" s="50">
        <f t="shared" si="4"/>
        <v>0.16399817353317525</v>
      </c>
      <c r="U40" s="44" t="e">
        <f t="shared" si="5"/>
        <v>#DIV/0!</v>
      </c>
      <c r="V40" s="44">
        <f t="shared" si="6"/>
        <v>-310.56286982456004</v>
      </c>
    </row>
    <row r="41" spans="1:22" ht="18.75" customHeight="1">
      <c r="A41" s="39" t="s">
        <v>86</v>
      </c>
      <c r="B41" s="51" t="s">
        <v>87</v>
      </c>
      <c r="C41" s="41"/>
      <c r="D41" s="41"/>
      <c r="E41" s="49">
        <f>E40/E36</f>
        <v>704.4720274555491</v>
      </c>
      <c r="F41" s="43">
        <v>704.47</v>
      </c>
      <c r="G41" s="44">
        <v>856.87</v>
      </c>
      <c r="H41" s="45"/>
      <c r="I41" s="46">
        <f>G41/E41-1</f>
        <v>0.21632934538918502</v>
      </c>
      <c r="J41" s="43">
        <v>854.74</v>
      </c>
      <c r="K41" s="66"/>
      <c r="L41" s="67">
        <f>J41/E41-1</f>
        <v>0.21330580447203418</v>
      </c>
      <c r="M41" s="63"/>
      <c r="N41" s="48">
        <f>M41/E41-1</f>
        <v>-1</v>
      </c>
      <c r="O41" s="44"/>
      <c r="P41" s="45"/>
      <c r="Q41" s="44">
        <f t="shared" si="3"/>
        <v>-1</v>
      </c>
      <c r="R41" s="49">
        <f>R40/R36</f>
        <v>820.0041532634721</v>
      </c>
      <c r="S41" s="45"/>
      <c r="T41" s="68">
        <f t="shared" si="4"/>
        <v>0.16399817353317525</v>
      </c>
      <c r="U41" s="44" t="e">
        <f>R41/O41-1</f>
        <v>#DIV/0!</v>
      </c>
      <c r="V41" s="44">
        <f t="shared" si="6"/>
        <v>-34.73584673652795</v>
      </c>
    </row>
    <row r="42" spans="1:23" ht="18.75" customHeight="1">
      <c r="A42" s="39" t="s">
        <v>88</v>
      </c>
      <c r="B42" s="69" t="s">
        <v>89</v>
      </c>
      <c r="C42" s="41"/>
      <c r="D42" s="41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2">
        <f>R41*R36</f>
        <v>7330.83713017544</v>
      </c>
      <c r="S42" s="44"/>
      <c r="T42" s="54" t="e">
        <f t="shared" si="4"/>
        <v>#DIV/0!</v>
      </c>
      <c r="U42" s="44"/>
      <c r="V42" s="44"/>
      <c r="W42" s="1">
        <v>116.4</v>
      </c>
    </row>
    <row r="43" spans="1:23" ht="18.75" customHeight="1">
      <c r="A43" s="39" t="s">
        <v>90</v>
      </c>
      <c r="B43" s="69" t="s">
        <v>91</v>
      </c>
      <c r="C43" s="41"/>
      <c r="D43" s="41"/>
      <c r="E43" s="41"/>
      <c r="F43" s="41"/>
      <c r="G43" s="41">
        <v>6273.8</v>
      </c>
      <c r="H43" s="41"/>
      <c r="I43" s="41"/>
      <c r="J43" s="41">
        <v>6808.9</v>
      </c>
      <c r="K43" s="41"/>
      <c r="L43" s="41"/>
      <c r="M43" s="41"/>
      <c r="N43" s="41"/>
      <c r="O43" s="41"/>
      <c r="P43" s="41"/>
      <c r="Q43" s="41"/>
      <c r="R43" s="41">
        <f>'[1]Т.8.2.'!I21</f>
        <v>7912.9</v>
      </c>
      <c r="S43" s="41"/>
      <c r="T43" s="70"/>
      <c r="U43" s="41"/>
      <c r="V43" s="41"/>
      <c r="W43" s="1">
        <f>E41*W42/100</f>
        <v>820.0054399582592</v>
      </c>
    </row>
    <row r="44" spans="1:23" ht="18.75" customHeight="1">
      <c r="A44" s="71"/>
      <c r="B44" s="72"/>
      <c r="C44" s="72"/>
      <c r="D44" s="72"/>
      <c r="E44" s="72"/>
      <c r="F44" s="72"/>
      <c r="G44" s="72"/>
      <c r="H44" s="73"/>
      <c r="I44" s="73"/>
      <c r="R44" s="1">
        <v>0.09</v>
      </c>
      <c r="W44" s="1">
        <f>E40*W42/100</f>
        <v>7330.848633226838</v>
      </c>
    </row>
    <row r="45" spans="1:23" ht="18.75" customHeight="1">
      <c r="A45" s="71"/>
      <c r="B45" s="72"/>
      <c r="C45" s="72"/>
      <c r="D45" s="72"/>
      <c r="E45" s="72"/>
      <c r="F45" s="72"/>
      <c r="G45" s="72"/>
      <c r="H45" s="73"/>
      <c r="I45" s="73"/>
      <c r="J45" s="73"/>
      <c r="W45" s="74">
        <f>W44-R40</f>
        <v>0.011503051397994568</v>
      </c>
    </row>
    <row r="46" spans="1:10" ht="18.75" customHeight="1">
      <c r="A46" s="75"/>
      <c r="B46" s="76"/>
      <c r="C46" s="73"/>
      <c r="D46" s="73"/>
      <c r="E46" s="73"/>
      <c r="F46" s="73"/>
      <c r="G46" s="73"/>
      <c r="H46" s="73"/>
      <c r="I46" s="73"/>
      <c r="J46" s="73"/>
    </row>
    <row r="47" spans="1:2" ht="18.75" customHeight="1">
      <c r="A47" s="77"/>
      <c r="B47" s="78"/>
    </row>
    <row r="48" spans="1:2" ht="18.75" customHeight="1">
      <c r="A48" s="77"/>
      <c r="B48" s="78"/>
    </row>
    <row r="49" spans="1:2" ht="18.75" customHeight="1">
      <c r="A49" s="77"/>
      <c r="B49" s="78"/>
    </row>
    <row r="50" spans="1:2" ht="18.75" customHeight="1">
      <c r="A50" s="77"/>
      <c r="B50" s="78"/>
    </row>
    <row r="51" spans="1:2" ht="18.75" customHeight="1">
      <c r="A51" s="77"/>
      <c r="B51" s="78"/>
    </row>
    <row r="52" ht="18.75" customHeight="1">
      <c r="B52" s="78"/>
    </row>
    <row r="53" ht="18.75" customHeight="1">
      <c r="B53" s="78"/>
    </row>
    <row r="54" ht="18.75" customHeight="1">
      <c r="B54" s="78"/>
    </row>
    <row r="55" ht="18.75" customHeight="1">
      <c r="B55" s="78"/>
    </row>
    <row r="56" ht="18.75" customHeight="1">
      <c r="B56" s="78"/>
    </row>
    <row r="57" ht="18.75" customHeight="1">
      <c r="B57" s="78"/>
    </row>
    <row r="58" ht="18.75" customHeight="1">
      <c r="B58" s="78"/>
    </row>
    <row r="59" ht="18.75" customHeight="1">
      <c r="B59" s="78"/>
    </row>
    <row r="60" ht="18.75" customHeight="1">
      <c r="B60" s="78"/>
    </row>
    <row r="61" ht="18.75" customHeight="1">
      <c r="B61" s="78"/>
    </row>
    <row r="62" ht="18.75" customHeight="1">
      <c r="B62" s="78"/>
    </row>
    <row r="63" ht="18.75" customHeight="1">
      <c r="B63" s="78"/>
    </row>
    <row r="64" ht="18.75" customHeight="1">
      <c r="B64" s="78"/>
    </row>
    <row r="65" ht="18.75" customHeight="1">
      <c r="B65" s="78"/>
    </row>
    <row r="66" ht="18.75" customHeight="1">
      <c r="B66" s="78"/>
    </row>
    <row r="67" ht="18.75" customHeight="1">
      <c r="B67" s="78"/>
    </row>
    <row r="68" ht="18.75" customHeight="1">
      <c r="B68" s="78"/>
    </row>
    <row r="69" ht="18.75" customHeight="1">
      <c r="B69" s="78"/>
    </row>
    <row r="70" ht="18.75" customHeight="1">
      <c r="B70" s="78"/>
    </row>
    <row r="71" ht="18.75" customHeight="1">
      <c r="B71" s="78"/>
    </row>
    <row r="72" ht="18.75" customHeight="1">
      <c r="B72" s="79"/>
    </row>
    <row r="73" ht="18.75" customHeight="1">
      <c r="B73" s="79"/>
    </row>
    <row r="74" ht="18.75" customHeight="1">
      <c r="B74" s="79"/>
    </row>
    <row r="75" ht="18.75" customHeight="1">
      <c r="B75" s="79"/>
    </row>
    <row r="76" ht="18.75" customHeight="1">
      <c r="B76" s="79"/>
    </row>
    <row r="77" ht="18.75" customHeight="1">
      <c r="B77" s="79"/>
    </row>
    <row r="78" ht="18.75" customHeight="1">
      <c r="B78" s="79"/>
    </row>
    <row r="79" ht="18.75" customHeight="1">
      <c r="B79" s="79"/>
    </row>
    <row r="80" ht="18.75" customHeight="1">
      <c r="B80" s="79"/>
    </row>
    <row r="81" ht="18.75" customHeight="1">
      <c r="B81" s="79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L5"/>
    <mergeCell ref="M5:N5"/>
    <mergeCell ref="C1:V1"/>
    <mergeCell ref="A2:V2"/>
    <mergeCell ref="B3:I3"/>
    <mergeCell ref="T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:IV16384"/>
    </sheetView>
  </sheetViews>
  <sheetFormatPr defaultColWidth="9.33203125" defaultRowHeight="12.75"/>
  <cols>
    <col min="1" max="1" width="4.16015625" style="0" customWidth="1"/>
    <col min="2" max="2" width="41.83203125" style="0" customWidth="1"/>
    <col min="3" max="3" width="12.16015625" style="0" hidden="1" customWidth="1"/>
    <col min="4" max="4" width="11.5" style="0" hidden="1" customWidth="1"/>
    <col min="5" max="5" width="10.33203125" style="0" hidden="1" customWidth="1"/>
    <col min="6" max="6" width="11.33203125" style="0" customWidth="1"/>
    <col min="7" max="7" width="10.16015625" style="0" customWidth="1"/>
    <col min="8" max="8" width="9.33203125" style="0" customWidth="1"/>
    <col min="9" max="9" width="11" style="0" customWidth="1"/>
    <col min="10" max="10" width="12.83203125" style="0" customWidth="1"/>
  </cols>
  <sheetData>
    <row r="1" spans="8:10" ht="12.75">
      <c r="H1" s="80" t="s">
        <v>92</v>
      </c>
      <c r="I1" s="80"/>
      <c r="J1" s="80"/>
    </row>
    <row r="2" spans="1:10" ht="15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</row>
    <row r="3" spans="8:9" ht="12.75" customHeight="1" thickBot="1">
      <c r="H3" s="82" t="s">
        <v>94</v>
      </c>
      <c r="I3" s="82"/>
    </row>
    <row r="4" spans="1:10" ht="12.75" customHeight="1" thickBot="1">
      <c r="A4" s="83" t="s">
        <v>95</v>
      </c>
      <c r="B4" s="84"/>
      <c r="C4" s="85" t="s">
        <v>8</v>
      </c>
      <c r="D4" s="86"/>
      <c r="E4" s="87"/>
      <c r="F4" s="88" t="s">
        <v>96</v>
      </c>
      <c r="G4" s="89"/>
      <c r="H4" s="89"/>
      <c r="I4" s="90" t="s">
        <v>97</v>
      </c>
      <c r="J4" s="90" t="s">
        <v>98</v>
      </c>
    </row>
    <row r="5" spans="1:10" ht="65.25" customHeight="1" thickBot="1">
      <c r="A5" s="91"/>
      <c r="B5" s="92"/>
      <c r="C5" s="93" t="s">
        <v>99</v>
      </c>
      <c r="D5" s="93" t="s">
        <v>100</v>
      </c>
      <c r="E5" s="94" t="s">
        <v>101</v>
      </c>
      <c r="F5" s="95" t="s">
        <v>99</v>
      </c>
      <c r="G5" s="96" t="s">
        <v>102</v>
      </c>
      <c r="H5" s="97" t="s">
        <v>103</v>
      </c>
      <c r="I5" s="90"/>
      <c r="J5" s="90"/>
    </row>
    <row r="6" spans="1:11" ht="9" customHeight="1">
      <c r="A6" s="98">
        <v>1</v>
      </c>
      <c r="B6" s="99">
        <v>2</v>
      </c>
      <c r="C6" s="99">
        <v>3</v>
      </c>
      <c r="D6" s="99">
        <v>4</v>
      </c>
      <c r="E6" s="100">
        <v>5</v>
      </c>
      <c r="F6" s="101">
        <v>6</v>
      </c>
      <c r="G6" s="102">
        <v>7</v>
      </c>
      <c r="H6" s="100">
        <v>8</v>
      </c>
      <c r="I6" s="103">
        <v>9</v>
      </c>
      <c r="J6" s="103">
        <v>10</v>
      </c>
      <c r="K6" s="104"/>
    </row>
    <row r="7" spans="1:10" ht="13.5" customHeight="1">
      <c r="A7" s="105" t="s">
        <v>25</v>
      </c>
      <c r="B7" s="106" t="s">
        <v>104</v>
      </c>
      <c r="C7" s="107"/>
      <c r="D7" s="107"/>
      <c r="E7" s="108"/>
      <c r="F7" s="109"/>
      <c r="G7" s="110"/>
      <c r="H7" s="111">
        <v>3.54</v>
      </c>
      <c r="I7" s="112">
        <v>9.55</v>
      </c>
      <c r="J7" s="112">
        <v>9.55</v>
      </c>
    </row>
    <row r="8" spans="1:10" ht="12.75" customHeight="1" hidden="1">
      <c r="A8" s="113"/>
      <c r="B8" s="114" t="s">
        <v>105</v>
      </c>
      <c r="C8" s="115"/>
      <c r="D8" s="115"/>
      <c r="E8" s="116"/>
      <c r="F8" s="117"/>
      <c r="G8" s="118"/>
      <c r="H8" s="116"/>
      <c r="I8" s="115"/>
      <c r="J8" s="115"/>
    </row>
    <row r="9" spans="1:10" ht="10.5" customHeight="1">
      <c r="A9" s="113"/>
      <c r="B9" s="114" t="s">
        <v>106</v>
      </c>
      <c r="C9" s="115"/>
      <c r="D9" s="115"/>
      <c r="E9" s="116"/>
      <c r="F9" s="117"/>
      <c r="G9" s="118"/>
      <c r="H9" s="116"/>
      <c r="I9" s="115"/>
      <c r="J9" s="115"/>
    </row>
    <row r="10" spans="1:10" ht="12.75">
      <c r="A10" s="113"/>
      <c r="B10" s="114" t="s">
        <v>107</v>
      </c>
      <c r="C10" s="107"/>
      <c r="D10" s="107"/>
      <c r="E10" s="108"/>
      <c r="F10" s="109"/>
      <c r="G10" s="110"/>
      <c r="H10" s="111">
        <v>3.54</v>
      </c>
      <c r="I10" s="112">
        <v>9.55</v>
      </c>
      <c r="J10" s="112">
        <v>9.55</v>
      </c>
    </row>
    <row r="11" spans="1:10" ht="12.75">
      <c r="A11" s="113"/>
      <c r="B11" s="114" t="s">
        <v>108</v>
      </c>
      <c r="C11" s="107"/>
      <c r="D11" s="107"/>
      <c r="E11" s="108"/>
      <c r="F11" s="109"/>
      <c r="G11" s="110"/>
      <c r="H11" s="111"/>
      <c r="I11" s="112"/>
      <c r="J11" s="112"/>
    </row>
    <row r="12" spans="1:10" ht="12.75">
      <c r="A12" s="113"/>
      <c r="B12" s="114" t="s">
        <v>109</v>
      </c>
      <c r="C12" s="107"/>
      <c r="D12" s="107"/>
      <c r="E12" s="108"/>
      <c r="F12" s="109"/>
      <c r="G12" s="110"/>
      <c r="H12" s="111"/>
      <c r="I12" s="112"/>
      <c r="J12" s="112"/>
    </row>
    <row r="13" spans="1:10" ht="12.75">
      <c r="A13" s="113"/>
      <c r="B13" s="114" t="s">
        <v>110</v>
      </c>
      <c r="C13" s="107"/>
      <c r="D13" s="107"/>
      <c r="E13" s="108"/>
      <c r="F13" s="109"/>
      <c r="G13" s="110"/>
      <c r="H13" s="111"/>
      <c r="I13" s="112"/>
      <c r="J13" s="112"/>
    </row>
    <row r="14" spans="1:10" ht="0.75" customHeight="1">
      <c r="A14" s="113"/>
      <c r="B14" s="114" t="s">
        <v>111</v>
      </c>
      <c r="C14" s="107"/>
      <c r="D14" s="107"/>
      <c r="E14" s="108"/>
      <c r="F14" s="109"/>
      <c r="G14" s="110"/>
      <c r="H14" s="111"/>
      <c r="I14" s="112"/>
      <c r="J14" s="112"/>
    </row>
    <row r="15" spans="1:10" ht="25.5" customHeight="1">
      <c r="A15" s="105" t="s">
        <v>27</v>
      </c>
      <c r="B15" s="106" t="s">
        <v>112</v>
      </c>
      <c r="C15" s="107"/>
      <c r="D15" s="107"/>
      <c r="E15" s="108"/>
      <c r="F15" s="109"/>
      <c r="G15" s="110"/>
      <c r="H15" s="111">
        <v>0.06</v>
      </c>
      <c r="I15" s="112">
        <v>0.14</v>
      </c>
      <c r="J15" s="112">
        <v>0.14</v>
      </c>
    </row>
    <row r="16" spans="1:10" ht="0.75" customHeight="1">
      <c r="A16" s="113"/>
      <c r="B16" s="114" t="s">
        <v>105</v>
      </c>
      <c r="C16" s="115"/>
      <c r="D16" s="115"/>
      <c r="E16" s="116"/>
      <c r="F16" s="117"/>
      <c r="G16" s="118"/>
      <c r="H16" s="116"/>
      <c r="I16" s="115"/>
      <c r="J16" s="115"/>
    </row>
    <row r="17" spans="1:10" ht="9.75" customHeight="1">
      <c r="A17" s="113"/>
      <c r="B17" s="114" t="s">
        <v>106</v>
      </c>
      <c r="C17" s="115"/>
      <c r="D17" s="115"/>
      <c r="E17" s="116"/>
      <c r="F17" s="117"/>
      <c r="G17" s="118"/>
      <c r="H17" s="116"/>
      <c r="I17" s="115"/>
      <c r="J17" s="115"/>
    </row>
    <row r="18" spans="1:10" ht="14.25" customHeight="1">
      <c r="A18" s="113"/>
      <c r="B18" s="114" t="s">
        <v>107</v>
      </c>
      <c r="C18" s="107"/>
      <c r="D18" s="107"/>
      <c r="E18" s="108"/>
      <c r="F18" s="109"/>
      <c r="G18" s="110"/>
      <c r="H18" s="111">
        <v>0.06</v>
      </c>
      <c r="I18" s="112">
        <v>0.14</v>
      </c>
      <c r="J18" s="112">
        <v>0.14</v>
      </c>
    </row>
    <row r="19" spans="1:10" ht="15" customHeight="1">
      <c r="A19" s="113"/>
      <c r="B19" s="114" t="s">
        <v>108</v>
      </c>
      <c r="C19" s="107"/>
      <c r="D19" s="107"/>
      <c r="E19" s="108"/>
      <c r="F19" s="109"/>
      <c r="G19" s="110"/>
      <c r="H19" s="111"/>
      <c r="I19" s="112"/>
      <c r="J19" s="112"/>
    </row>
    <row r="20" spans="1:10" ht="12.75" customHeight="1">
      <c r="A20" s="113"/>
      <c r="B20" s="114" t="s">
        <v>109</v>
      </c>
      <c r="C20" s="107"/>
      <c r="D20" s="107"/>
      <c r="E20" s="108"/>
      <c r="F20" s="109"/>
      <c r="G20" s="110"/>
      <c r="H20" s="111"/>
      <c r="I20" s="112"/>
      <c r="J20" s="112"/>
    </row>
    <row r="21" spans="1:10" ht="15" customHeight="1">
      <c r="A21" s="113"/>
      <c r="B21" s="114" t="s">
        <v>110</v>
      </c>
      <c r="C21" s="107"/>
      <c r="D21" s="107"/>
      <c r="E21" s="108"/>
      <c r="F21" s="109"/>
      <c r="G21" s="110"/>
      <c r="H21" s="111"/>
      <c r="I21" s="112"/>
      <c r="J21" s="112"/>
    </row>
    <row r="22" spans="1:10" ht="13.5" customHeight="1" hidden="1">
      <c r="A22" s="113"/>
      <c r="B22" s="114" t="s">
        <v>111</v>
      </c>
      <c r="C22" s="107"/>
      <c r="D22" s="107"/>
      <c r="E22" s="108"/>
      <c r="F22" s="109"/>
      <c r="G22" s="110"/>
      <c r="H22" s="111"/>
      <c r="I22" s="112"/>
      <c r="J22" s="112"/>
    </row>
    <row r="23" spans="1:10" ht="12.75">
      <c r="A23" s="119" t="s">
        <v>29</v>
      </c>
      <c r="B23" s="106" t="s">
        <v>113</v>
      </c>
      <c r="C23" s="120"/>
      <c r="D23" s="120"/>
      <c r="E23" s="121"/>
      <c r="F23" s="122"/>
      <c r="G23" s="123"/>
      <c r="H23" s="124"/>
      <c r="I23" s="125"/>
      <c r="J23" s="125"/>
    </row>
    <row r="24" spans="1:10" ht="24">
      <c r="A24" s="105" t="s">
        <v>31</v>
      </c>
      <c r="B24" s="126" t="s">
        <v>114</v>
      </c>
      <c r="C24" s="120"/>
      <c r="D24" s="120"/>
      <c r="E24" s="121"/>
      <c r="F24" s="109"/>
      <c r="G24" s="110"/>
      <c r="H24" s="111">
        <v>3.48</v>
      </c>
      <c r="I24" s="112">
        <v>9.41</v>
      </c>
      <c r="J24" s="112">
        <v>9.41</v>
      </c>
    </row>
    <row r="25" spans="1:10" ht="12.75">
      <c r="A25" s="127"/>
      <c r="B25" s="128" t="s">
        <v>115</v>
      </c>
      <c r="C25" s="129"/>
      <c r="D25" s="129"/>
      <c r="E25" s="130"/>
      <c r="F25" s="131"/>
      <c r="G25" s="132"/>
      <c r="H25" s="130"/>
      <c r="I25" s="133"/>
      <c r="J25" s="133"/>
    </row>
    <row r="26" spans="1:10" ht="1.5" customHeight="1">
      <c r="A26" s="134"/>
      <c r="B26" s="135"/>
      <c r="C26" s="136"/>
      <c r="D26" s="136"/>
      <c r="E26" s="137"/>
      <c r="F26" s="138"/>
      <c r="G26" s="139"/>
      <c r="H26" s="137"/>
      <c r="I26" s="133"/>
      <c r="J26" s="133"/>
    </row>
    <row r="27" spans="1:10" ht="12.75">
      <c r="A27" s="113"/>
      <c r="B27" s="114" t="s">
        <v>107</v>
      </c>
      <c r="C27" s="120"/>
      <c r="D27" s="120"/>
      <c r="E27" s="121"/>
      <c r="F27" s="109"/>
      <c r="G27" s="110"/>
      <c r="H27" s="111">
        <v>3.48</v>
      </c>
      <c r="I27" s="112">
        <v>9.41</v>
      </c>
      <c r="J27" s="112">
        <v>9.41</v>
      </c>
    </row>
    <row r="28" spans="1:10" ht="12.75">
      <c r="A28" s="113"/>
      <c r="B28" s="114" t="s">
        <v>108</v>
      </c>
      <c r="C28" s="120"/>
      <c r="D28" s="120"/>
      <c r="E28" s="121"/>
      <c r="F28" s="109"/>
      <c r="G28" s="110"/>
      <c r="H28" s="111"/>
      <c r="I28" s="112"/>
      <c r="J28" s="112"/>
    </row>
    <row r="29" spans="1:10" ht="12.75">
      <c r="A29" s="113"/>
      <c r="B29" s="114" t="s">
        <v>109</v>
      </c>
      <c r="C29" s="120"/>
      <c r="D29" s="120"/>
      <c r="E29" s="121"/>
      <c r="F29" s="109"/>
      <c r="G29" s="110"/>
      <c r="H29" s="111"/>
      <c r="I29" s="112"/>
      <c r="J29" s="112"/>
    </row>
    <row r="30" spans="1:10" ht="12.75">
      <c r="A30" s="113"/>
      <c r="B30" s="114" t="s">
        <v>110</v>
      </c>
      <c r="C30" s="120"/>
      <c r="D30" s="120"/>
      <c r="E30" s="121"/>
      <c r="F30" s="109"/>
      <c r="G30" s="110"/>
      <c r="H30" s="111"/>
      <c r="I30" s="112"/>
      <c r="J30" s="112"/>
    </row>
    <row r="31" spans="1:10" ht="12.75" customHeight="1" hidden="1">
      <c r="A31" s="113"/>
      <c r="B31" s="114" t="s">
        <v>111</v>
      </c>
      <c r="C31" s="120"/>
      <c r="D31" s="120"/>
      <c r="E31" s="121"/>
      <c r="F31" s="109"/>
      <c r="G31" s="110"/>
      <c r="H31" s="111"/>
      <c r="I31" s="112"/>
      <c r="J31" s="112"/>
    </row>
    <row r="32" spans="1:10" ht="12" customHeight="1">
      <c r="A32" s="105" t="s">
        <v>33</v>
      </c>
      <c r="B32" s="140" t="s">
        <v>116</v>
      </c>
      <c r="C32" s="120"/>
      <c r="D32" s="120"/>
      <c r="E32" s="121"/>
      <c r="F32" s="109"/>
      <c r="G32" s="110"/>
      <c r="H32" s="111"/>
      <c r="I32" s="112"/>
      <c r="J32" s="112"/>
    </row>
    <row r="33" spans="1:10" ht="12.75" customHeight="1" hidden="1">
      <c r="A33" s="113"/>
      <c r="B33" s="114" t="s">
        <v>105</v>
      </c>
      <c r="C33" s="115"/>
      <c r="D33" s="115"/>
      <c r="E33" s="116"/>
      <c r="F33" s="117"/>
      <c r="G33" s="118"/>
      <c r="H33" s="116"/>
      <c r="I33" s="115"/>
      <c r="J33" s="115"/>
    </row>
    <row r="34" spans="1:10" ht="9.75" customHeight="1">
      <c r="A34" s="113"/>
      <c r="B34" s="114" t="s">
        <v>106</v>
      </c>
      <c r="C34" s="115"/>
      <c r="D34" s="115"/>
      <c r="E34" s="116"/>
      <c r="F34" s="117"/>
      <c r="G34" s="118"/>
      <c r="H34" s="116"/>
      <c r="I34" s="115"/>
      <c r="J34" s="115"/>
    </row>
    <row r="35" spans="1:10" ht="12.75">
      <c r="A35" s="113"/>
      <c r="B35" s="114" t="s">
        <v>107</v>
      </c>
      <c r="C35" s="120"/>
      <c r="D35" s="120"/>
      <c r="E35" s="121"/>
      <c r="F35" s="109"/>
      <c r="G35" s="110"/>
      <c r="H35" s="111"/>
      <c r="I35" s="112"/>
      <c r="J35" s="112"/>
    </row>
    <row r="36" spans="1:10" ht="12.75">
      <c r="A36" s="113"/>
      <c r="B36" s="114" t="s">
        <v>108</v>
      </c>
      <c r="C36" s="120"/>
      <c r="D36" s="120"/>
      <c r="E36" s="121"/>
      <c r="F36" s="109"/>
      <c r="G36" s="110"/>
      <c r="H36" s="111"/>
      <c r="I36" s="112"/>
      <c r="J36" s="112"/>
    </row>
    <row r="37" spans="1:10" ht="12.75">
      <c r="A37" s="113"/>
      <c r="B37" s="114" t="s">
        <v>109</v>
      </c>
      <c r="C37" s="120"/>
      <c r="D37" s="120"/>
      <c r="E37" s="121"/>
      <c r="F37" s="109"/>
      <c r="G37" s="110"/>
      <c r="H37" s="111"/>
      <c r="I37" s="112"/>
      <c r="J37" s="112"/>
    </row>
    <row r="38" spans="1:10" ht="12.75">
      <c r="A38" s="113"/>
      <c r="B38" s="114" t="s">
        <v>110</v>
      </c>
      <c r="C38" s="120"/>
      <c r="D38" s="120"/>
      <c r="E38" s="121"/>
      <c r="F38" s="109"/>
      <c r="G38" s="110"/>
      <c r="H38" s="111"/>
      <c r="I38" s="112"/>
      <c r="J38" s="112"/>
    </row>
    <row r="39" spans="1:10" ht="0.75" customHeight="1" hidden="1">
      <c r="A39" s="113"/>
      <c r="B39" s="114" t="s">
        <v>111</v>
      </c>
      <c r="C39" s="120"/>
      <c r="D39" s="120"/>
      <c r="E39" s="121"/>
      <c r="F39" s="109"/>
      <c r="G39" s="110"/>
      <c r="H39" s="111"/>
      <c r="I39" s="112"/>
      <c r="J39" s="112"/>
    </row>
    <row r="40" spans="1:10" ht="12.75">
      <c r="A40" s="113"/>
      <c r="B40" s="141" t="s">
        <v>106</v>
      </c>
      <c r="C40" s="120"/>
      <c r="D40" s="120"/>
      <c r="E40" s="121"/>
      <c r="F40" s="109"/>
      <c r="G40" s="110"/>
      <c r="H40" s="111"/>
      <c r="I40" s="112"/>
      <c r="J40" s="112"/>
    </row>
    <row r="41" spans="1:10" ht="12.75">
      <c r="A41" s="113"/>
      <c r="B41" s="141" t="s">
        <v>117</v>
      </c>
      <c r="C41" s="120"/>
      <c r="D41" s="120"/>
      <c r="E41" s="121"/>
      <c r="F41" s="109"/>
      <c r="G41" s="110"/>
      <c r="H41" s="111"/>
      <c r="I41" s="112"/>
      <c r="J41" s="112"/>
    </row>
    <row r="42" spans="1:10" ht="12.75">
      <c r="A42" s="113"/>
      <c r="B42" s="141" t="s">
        <v>118</v>
      </c>
      <c r="C42" s="120"/>
      <c r="D42" s="120"/>
      <c r="E42" s="121"/>
      <c r="F42" s="109"/>
      <c r="G42" s="110"/>
      <c r="H42" s="111"/>
      <c r="I42" s="112"/>
      <c r="J42" s="112"/>
    </row>
    <row r="43" spans="1:10" ht="24">
      <c r="A43" s="105" t="s">
        <v>35</v>
      </c>
      <c r="B43" s="126" t="s">
        <v>119</v>
      </c>
      <c r="C43" s="142"/>
      <c r="D43" s="142"/>
      <c r="E43" s="143"/>
      <c r="F43" s="109"/>
      <c r="G43" s="110"/>
      <c r="H43" s="111">
        <v>3.48</v>
      </c>
      <c r="I43" s="112">
        <v>9.41</v>
      </c>
      <c r="J43" s="112">
        <v>9.41</v>
      </c>
    </row>
    <row r="44" spans="1:10" ht="12.75" customHeight="1" hidden="1">
      <c r="A44" s="113"/>
      <c r="B44" s="114" t="s">
        <v>105</v>
      </c>
      <c r="C44" s="115"/>
      <c r="D44" s="115"/>
      <c r="E44" s="116"/>
      <c r="F44" s="117"/>
      <c r="G44" s="118"/>
      <c r="H44" s="116"/>
      <c r="I44" s="115"/>
      <c r="J44" s="115"/>
    </row>
    <row r="45" spans="1:10" ht="10.5" customHeight="1">
      <c r="A45" s="113"/>
      <c r="B45" s="114" t="s">
        <v>106</v>
      </c>
      <c r="C45" s="115"/>
      <c r="D45" s="115"/>
      <c r="E45" s="116"/>
      <c r="F45" s="117"/>
      <c r="G45" s="118"/>
      <c r="H45" s="116"/>
      <c r="I45" s="115"/>
      <c r="J45" s="115"/>
    </row>
    <row r="46" spans="1:10" ht="12.75">
      <c r="A46" s="105"/>
      <c r="B46" s="114" t="s">
        <v>107</v>
      </c>
      <c r="C46" s="142"/>
      <c r="D46" s="142"/>
      <c r="E46" s="143"/>
      <c r="F46" s="109"/>
      <c r="G46" s="110"/>
      <c r="H46" s="111">
        <v>3.48</v>
      </c>
      <c r="I46" s="112">
        <v>9.41</v>
      </c>
      <c r="J46" s="112">
        <v>9.41</v>
      </c>
    </row>
    <row r="47" spans="1:10" ht="12.75">
      <c r="A47" s="105"/>
      <c r="B47" s="114" t="s">
        <v>108</v>
      </c>
      <c r="C47" s="142"/>
      <c r="D47" s="142"/>
      <c r="E47" s="143"/>
      <c r="F47" s="109"/>
      <c r="G47" s="110"/>
      <c r="H47" s="111"/>
      <c r="I47" s="112"/>
      <c r="J47" s="112"/>
    </row>
    <row r="48" spans="1:10" ht="12.75">
      <c r="A48" s="105"/>
      <c r="B48" s="114" t="s">
        <v>109</v>
      </c>
      <c r="C48" s="142"/>
      <c r="D48" s="142"/>
      <c r="E48" s="143"/>
      <c r="F48" s="109"/>
      <c r="G48" s="110"/>
      <c r="H48" s="111"/>
      <c r="I48" s="112"/>
      <c r="J48" s="112"/>
    </row>
    <row r="49" spans="1:10" ht="12.75">
      <c r="A49" s="105"/>
      <c r="B49" s="114" t="s">
        <v>110</v>
      </c>
      <c r="C49" s="142"/>
      <c r="D49" s="142"/>
      <c r="E49" s="143"/>
      <c r="F49" s="109"/>
      <c r="G49" s="110"/>
      <c r="H49" s="111"/>
      <c r="I49" s="112"/>
      <c r="J49" s="112"/>
    </row>
    <row r="50" spans="1:10" ht="12.75" customHeight="1" hidden="1">
      <c r="A50" s="105"/>
      <c r="B50" s="114" t="s">
        <v>111</v>
      </c>
      <c r="C50" s="142"/>
      <c r="D50" s="142"/>
      <c r="E50" s="143"/>
      <c r="F50" s="109"/>
      <c r="G50" s="110"/>
      <c r="H50" s="111"/>
      <c r="I50" s="112"/>
      <c r="J50" s="112"/>
    </row>
    <row r="51" spans="1:10" ht="12.75" customHeight="1">
      <c r="A51" s="105" t="s">
        <v>37</v>
      </c>
      <c r="B51" s="106" t="s">
        <v>120</v>
      </c>
      <c r="C51" s="107"/>
      <c r="D51" s="107"/>
      <c r="E51" s="108"/>
      <c r="F51" s="109"/>
      <c r="G51" s="110"/>
      <c r="H51" s="111">
        <v>0.35</v>
      </c>
      <c r="I51" s="112">
        <v>0.47</v>
      </c>
      <c r="J51" s="112">
        <v>0.47</v>
      </c>
    </row>
    <row r="52" spans="1:10" ht="0.75" customHeight="1">
      <c r="A52" s="113"/>
      <c r="B52" s="114" t="s">
        <v>105</v>
      </c>
      <c r="C52" s="115"/>
      <c r="D52" s="115"/>
      <c r="E52" s="116"/>
      <c r="F52" s="117"/>
      <c r="G52" s="118"/>
      <c r="H52" s="116"/>
      <c r="I52" s="115"/>
      <c r="J52" s="115"/>
    </row>
    <row r="53" spans="1:10" ht="11.25" customHeight="1">
      <c r="A53" s="113"/>
      <c r="B53" s="114" t="s">
        <v>106</v>
      </c>
      <c r="C53" s="115"/>
      <c r="D53" s="115"/>
      <c r="E53" s="116"/>
      <c r="F53" s="117"/>
      <c r="G53" s="118"/>
      <c r="H53" s="116"/>
      <c r="I53" s="115"/>
      <c r="J53" s="115"/>
    </row>
    <row r="54" spans="1:10" ht="12.75">
      <c r="A54" s="113"/>
      <c r="B54" s="114" t="s">
        <v>107</v>
      </c>
      <c r="C54" s="107"/>
      <c r="D54" s="107"/>
      <c r="E54" s="108"/>
      <c r="F54" s="109"/>
      <c r="G54" s="110"/>
      <c r="H54" s="111">
        <v>0.35</v>
      </c>
      <c r="I54" s="112">
        <v>0.47</v>
      </c>
      <c r="J54" s="112">
        <v>0.47</v>
      </c>
    </row>
    <row r="55" spans="1:10" ht="12.75">
      <c r="A55" s="113"/>
      <c r="B55" s="114" t="s">
        <v>108</v>
      </c>
      <c r="C55" s="107"/>
      <c r="D55" s="107"/>
      <c r="E55" s="108"/>
      <c r="F55" s="109"/>
      <c r="G55" s="110"/>
      <c r="H55" s="111"/>
      <c r="I55" s="112"/>
      <c r="J55" s="112"/>
    </row>
    <row r="56" spans="1:10" ht="12.75">
      <c r="A56" s="113"/>
      <c r="B56" s="114" t="s">
        <v>109</v>
      </c>
      <c r="C56" s="107"/>
      <c r="D56" s="107"/>
      <c r="E56" s="108"/>
      <c r="F56" s="109"/>
      <c r="G56" s="110"/>
      <c r="H56" s="111"/>
      <c r="I56" s="112"/>
      <c r="J56" s="112"/>
    </row>
    <row r="57" spans="1:10" ht="13.5" customHeight="1">
      <c r="A57" s="113"/>
      <c r="B57" s="114" t="s">
        <v>110</v>
      </c>
      <c r="C57" s="107"/>
      <c r="D57" s="107"/>
      <c r="E57" s="108"/>
      <c r="F57" s="109"/>
      <c r="G57" s="110"/>
      <c r="H57" s="111"/>
      <c r="I57" s="112"/>
      <c r="J57" s="112"/>
    </row>
    <row r="58" spans="1:10" ht="12.75" customHeight="1" hidden="1">
      <c r="A58" s="113"/>
      <c r="B58" s="114" t="s">
        <v>111</v>
      </c>
      <c r="C58" s="107"/>
      <c r="D58" s="107"/>
      <c r="E58" s="108"/>
      <c r="F58" s="109"/>
      <c r="G58" s="110"/>
      <c r="H58" s="111"/>
      <c r="I58" s="112"/>
      <c r="J58" s="112"/>
    </row>
    <row r="59" spans="1:10" ht="12.75">
      <c r="A59" s="113"/>
      <c r="B59" s="144" t="s">
        <v>106</v>
      </c>
      <c r="C59" s="112"/>
      <c r="D59" s="112"/>
      <c r="E59" s="111"/>
      <c r="F59" s="109"/>
      <c r="G59" s="110"/>
      <c r="H59" s="111"/>
      <c r="I59" s="112"/>
      <c r="J59" s="112"/>
    </row>
    <row r="60" spans="1:10" ht="11.25" customHeight="1">
      <c r="A60" s="113" t="s">
        <v>121</v>
      </c>
      <c r="B60" s="141" t="s">
        <v>122</v>
      </c>
      <c r="C60" s="145"/>
      <c r="D60" s="145"/>
      <c r="E60" s="146"/>
      <c r="F60" s="109"/>
      <c r="G60" s="110"/>
      <c r="H60" s="111">
        <v>0.35</v>
      </c>
      <c r="I60" s="112">
        <v>0.47</v>
      </c>
      <c r="J60" s="112">
        <v>0.47</v>
      </c>
    </row>
    <row r="61" spans="1:10" ht="14.25" customHeight="1">
      <c r="A61" s="113" t="s">
        <v>123</v>
      </c>
      <c r="B61" s="141" t="s">
        <v>124</v>
      </c>
      <c r="C61" s="145"/>
      <c r="D61" s="145"/>
      <c r="E61" s="146"/>
      <c r="F61" s="109"/>
      <c r="G61" s="110"/>
      <c r="H61" s="111"/>
      <c r="I61" s="112"/>
      <c r="J61" s="112"/>
    </row>
    <row r="62" spans="1:10" ht="13.5" customHeight="1">
      <c r="A62" s="147" t="s">
        <v>39</v>
      </c>
      <c r="B62" s="148" t="s">
        <v>125</v>
      </c>
      <c r="C62" s="149"/>
      <c r="D62" s="149"/>
      <c r="E62" s="150"/>
      <c r="F62" s="151"/>
      <c r="G62" s="152"/>
      <c r="H62" s="153">
        <v>0.1</v>
      </c>
      <c r="I62" s="125">
        <v>0.05</v>
      </c>
      <c r="J62" s="125">
        <v>0.05</v>
      </c>
    </row>
    <row r="63" spans="1:10" ht="0.75" customHeight="1">
      <c r="A63" s="127"/>
      <c r="B63" s="128" t="s">
        <v>126</v>
      </c>
      <c r="C63" s="129"/>
      <c r="D63" s="129"/>
      <c r="E63" s="130"/>
      <c r="F63" s="131"/>
      <c r="G63" s="132"/>
      <c r="H63" s="130"/>
      <c r="I63" s="133"/>
      <c r="J63" s="133"/>
    </row>
    <row r="64" spans="1:10" ht="1.5" customHeight="1" hidden="1">
      <c r="A64" s="134"/>
      <c r="B64" s="135"/>
      <c r="C64" s="136"/>
      <c r="D64" s="136"/>
      <c r="E64" s="137"/>
      <c r="F64" s="138"/>
      <c r="G64" s="139"/>
      <c r="H64" s="137"/>
      <c r="I64" s="133"/>
      <c r="J64" s="133"/>
    </row>
    <row r="65" spans="1:10" ht="12.75">
      <c r="A65" s="154"/>
      <c r="B65" s="155" t="s">
        <v>107</v>
      </c>
      <c r="C65" s="156"/>
      <c r="D65" s="156"/>
      <c r="E65" s="157"/>
      <c r="F65" s="158"/>
      <c r="G65" s="159"/>
      <c r="H65" s="160">
        <v>10.05</v>
      </c>
      <c r="I65" s="112">
        <v>5</v>
      </c>
      <c r="J65" s="112">
        <v>5</v>
      </c>
    </row>
    <row r="66" spans="1:10" ht="12.75">
      <c r="A66" s="113"/>
      <c r="B66" s="114" t="s">
        <v>108</v>
      </c>
      <c r="C66" s="161"/>
      <c r="D66" s="161"/>
      <c r="E66" s="162"/>
      <c r="F66" s="109"/>
      <c r="G66" s="110"/>
      <c r="H66" s="111"/>
      <c r="I66" s="112"/>
      <c r="J66" s="112"/>
    </row>
    <row r="67" spans="1:10" ht="12.75">
      <c r="A67" s="113"/>
      <c r="B67" s="114" t="s">
        <v>109</v>
      </c>
      <c r="C67" s="161"/>
      <c r="D67" s="161"/>
      <c r="E67" s="162"/>
      <c r="F67" s="109"/>
      <c r="G67" s="110"/>
      <c r="H67" s="111"/>
      <c r="I67" s="112"/>
      <c r="J67" s="112"/>
    </row>
    <row r="68" spans="1:10" ht="13.5" thickBot="1">
      <c r="A68" s="113"/>
      <c r="B68" s="114" t="s">
        <v>110</v>
      </c>
      <c r="C68" s="161"/>
      <c r="D68" s="161"/>
      <c r="E68" s="162"/>
      <c r="F68" s="109"/>
      <c r="G68" s="110"/>
      <c r="H68" s="111"/>
      <c r="I68" s="112"/>
      <c r="J68" s="112"/>
    </row>
    <row r="69" spans="1:10" ht="12.75" customHeight="1" hidden="1">
      <c r="A69" s="163"/>
      <c r="B69" s="164" t="s">
        <v>111</v>
      </c>
      <c r="C69" s="149"/>
      <c r="D69" s="149"/>
      <c r="E69" s="150"/>
      <c r="F69" s="165"/>
      <c r="G69" s="166"/>
      <c r="H69" s="167"/>
      <c r="I69" s="168"/>
      <c r="J69" s="168"/>
    </row>
    <row r="70" spans="1:10" ht="24" customHeight="1">
      <c r="A70" s="169" t="s">
        <v>47</v>
      </c>
      <c r="B70" s="170" t="s">
        <v>127</v>
      </c>
      <c r="C70" s="171"/>
      <c r="D70" s="171"/>
      <c r="E70" s="172"/>
      <c r="F70" s="173"/>
      <c r="G70" s="174"/>
      <c r="H70" s="175">
        <v>3.13</v>
      </c>
      <c r="I70" s="176">
        <v>8.94</v>
      </c>
      <c r="J70" s="177">
        <v>8.94</v>
      </c>
    </row>
    <row r="71" spans="1:10" ht="12.75" customHeight="1" hidden="1">
      <c r="A71" s="178"/>
      <c r="B71" s="114" t="s">
        <v>128</v>
      </c>
      <c r="C71" s="112"/>
      <c r="D71" s="112"/>
      <c r="E71" s="111"/>
      <c r="F71" s="109"/>
      <c r="G71" s="110"/>
      <c r="H71" s="111"/>
      <c r="I71" s="112"/>
      <c r="J71" s="179"/>
    </row>
    <row r="72" spans="1:10" ht="11.25" customHeight="1">
      <c r="A72" s="178"/>
      <c r="B72" s="114" t="s">
        <v>106</v>
      </c>
      <c r="C72" s="112"/>
      <c r="D72" s="112"/>
      <c r="E72" s="111"/>
      <c r="F72" s="109"/>
      <c r="G72" s="110"/>
      <c r="H72" s="111"/>
      <c r="I72" s="112"/>
      <c r="J72" s="179"/>
    </row>
    <row r="73" spans="1:10" ht="12.75">
      <c r="A73" s="178"/>
      <c r="B73" s="114" t="s">
        <v>107</v>
      </c>
      <c r="C73" s="112"/>
      <c r="D73" s="112"/>
      <c r="E73" s="111"/>
      <c r="F73" s="109"/>
      <c r="G73" s="110"/>
      <c r="H73" s="111">
        <v>3.13</v>
      </c>
      <c r="I73" s="112">
        <v>8.94</v>
      </c>
      <c r="J73" s="179">
        <v>8.94</v>
      </c>
    </row>
    <row r="74" spans="1:10" ht="12.75">
      <c r="A74" s="178"/>
      <c r="B74" s="114" t="s">
        <v>108</v>
      </c>
      <c r="C74" s="112"/>
      <c r="D74" s="112"/>
      <c r="E74" s="111"/>
      <c r="F74" s="109"/>
      <c r="G74" s="110"/>
      <c r="H74" s="111"/>
      <c r="I74" s="112"/>
      <c r="J74" s="179"/>
    </row>
    <row r="75" spans="1:10" ht="12.75">
      <c r="A75" s="178"/>
      <c r="B75" s="114" t="s">
        <v>109</v>
      </c>
      <c r="C75" s="112"/>
      <c r="D75" s="112"/>
      <c r="E75" s="111"/>
      <c r="F75" s="109"/>
      <c r="G75" s="110"/>
      <c r="H75" s="111"/>
      <c r="I75" s="112"/>
      <c r="J75" s="179"/>
    </row>
    <row r="76" spans="1:10" ht="13.5" customHeight="1" thickBot="1">
      <c r="A76" s="180"/>
      <c r="B76" s="181" t="s">
        <v>110</v>
      </c>
      <c r="C76" s="182"/>
      <c r="D76" s="182"/>
      <c r="E76" s="183"/>
      <c r="F76" s="184"/>
      <c r="G76" s="185"/>
      <c r="H76" s="183"/>
      <c r="I76" s="182"/>
      <c r="J76" s="186"/>
    </row>
    <row r="77" spans="1:9" ht="12.75" hidden="1">
      <c r="A77" s="187"/>
      <c r="B77" s="188" t="s">
        <v>111</v>
      </c>
      <c r="C77" s="187"/>
      <c r="D77" s="187"/>
      <c r="E77" s="187"/>
      <c r="F77" s="187"/>
      <c r="G77" s="187"/>
      <c r="H77" s="187"/>
      <c r="I77" s="187"/>
    </row>
    <row r="78" spans="1:9" ht="5.25" customHeight="1">
      <c r="A78" s="104"/>
      <c r="B78" s="189"/>
      <c r="C78" s="104"/>
      <c r="D78" s="104"/>
      <c r="E78" s="104"/>
      <c r="F78" s="104"/>
      <c r="G78" s="104"/>
      <c r="H78" s="104"/>
      <c r="I78" s="190"/>
    </row>
    <row r="79" spans="1:9" ht="12.75">
      <c r="A79" s="104"/>
      <c r="B79" s="104"/>
      <c r="C79" s="104"/>
      <c r="D79" s="104"/>
      <c r="E79" s="104"/>
      <c r="F79" s="104"/>
      <c r="G79" s="104"/>
      <c r="H79" s="104"/>
      <c r="I79" s="104"/>
    </row>
    <row r="80" spans="1:9" ht="12.75">
      <c r="A80" s="104"/>
      <c r="B80" s="191"/>
      <c r="C80" s="191"/>
      <c r="D80" s="191"/>
      <c r="E80" s="191"/>
      <c r="F80" s="191"/>
      <c r="G80" s="191"/>
      <c r="H80" s="104"/>
      <c r="I80" s="104"/>
    </row>
    <row r="81" spans="1:9" ht="12.75">
      <c r="A81" s="104"/>
      <c r="B81" s="192"/>
      <c r="C81" s="192"/>
      <c r="D81" s="192"/>
      <c r="E81" s="192"/>
      <c r="F81" s="192"/>
      <c r="G81" s="192"/>
      <c r="H81" s="104"/>
      <c r="I81" s="104"/>
    </row>
    <row r="82" spans="1:9" ht="12.75">
      <c r="A82" s="104"/>
      <c r="B82" s="191"/>
      <c r="C82" s="191"/>
      <c r="D82" s="191"/>
      <c r="E82" s="191"/>
      <c r="F82" s="191"/>
      <c r="G82" s="191"/>
      <c r="H82" s="104"/>
      <c r="I82" s="104"/>
    </row>
    <row r="83" spans="1:9" ht="12.75">
      <c r="A83" s="104"/>
      <c r="B83" s="193"/>
      <c r="C83" s="104"/>
      <c r="D83" s="104"/>
      <c r="E83" s="104"/>
      <c r="F83" s="104"/>
      <c r="G83" s="104"/>
      <c r="H83" s="104"/>
      <c r="I83" s="104"/>
    </row>
    <row r="84" spans="1:9" ht="12.75">
      <c r="A84" s="104"/>
      <c r="B84" s="104"/>
      <c r="C84" s="104"/>
      <c r="D84" s="104"/>
      <c r="E84" s="104"/>
      <c r="F84" s="104"/>
      <c r="G84" s="104"/>
      <c r="H84" s="104"/>
      <c r="I84" s="104"/>
    </row>
    <row r="85" spans="1:9" ht="12.75">
      <c r="A85" s="104"/>
      <c r="B85" s="104"/>
      <c r="C85" s="104"/>
      <c r="D85" s="104"/>
      <c r="E85" s="104"/>
      <c r="F85" s="104"/>
      <c r="G85" s="104"/>
      <c r="H85" s="104"/>
      <c r="I85" s="104"/>
    </row>
    <row r="86" spans="1:9" ht="12.75">
      <c r="A86" s="104"/>
      <c r="B86" s="104"/>
      <c r="C86" s="104"/>
      <c r="D86" s="104"/>
      <c r="E86" s="104"/>
      <c r="F86" s="104"/>
      <c r="G86" s="104"/>
      <c r="H86" s="104"/>
      <c r="I86" s="104"/>
    </row>
    <row r="87" spans="1:9" ht="12.75">
      <c r="A87" s="104"/>
      <c r="B87" s="104"/>
      <c r="C87" s="104"/>
      <c r="D87" s="104"/>
      <c r="E87" s="104"/>
      <c r="F87" s="104"/>
      <c r="G87" s="104"/>
      <c r="H87" s="104"/>
      <c r="I87" s="104"/>
    </row>
    <row r="88" spans="1:9" ht="12.75">
      <c r="A88" s="104"/>
      <c r="B88" s="104"/>
      <c r="C88" s="104"/>
      <c r="D88" s="104"/>
      <c r="E88" s="104"/>
      <c r="F88" s="104"/>
      <c r="G88" s="104"/>
      <c r="H88" s="104"/>
      <c r="I88" s="104"/>
    </row>
  </sheetData>
  <mergeCells count="30">
    <mergeCell ref="I63:I64"/>
    <mergeCell ref="J63:J64"/>
    <mergeCell ref="B81:G81"/>
    <mergeCell ref="I25:I26"/>
    <mergeCell ref="J25:J26"/>
    <mergeCell ref="A63:A64"/>
    <mergeCell ref="B63:B64"/>
    <mergeCell ref="C63:C64"/>
    <mergeCell ref="D63:D64"/>
    <mergeCell ref="E63:E64"/>
    <mergeCell ref="F63:F64"/>
    <mergeCell ref="G63:G64"/>
    <mergeCell ref="H63:H64"/>
    <mergeCell ref="E25:E26"/>
    <mergeCell ref="F25:F26"/>
    <mergeCell ref="G25:G26"/>
    <mergeCell ref="H25:H26"/>
    <mergeCell ref="A25:A26"/>
    <mergeCell ref="B25:B26"/>
    <mergeCell ref="C25:C26"/>
    <mergeCell ref="D25:D26"/>
    <mergeCell ref="H1:J1"/>
    <mergeCell ref="A2:J2"/>
    <mergeCell ref="H3:I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2010-12-09T07:09:20Z</dcterms:created>
  <dcterms:modified xsi:type="dcterms:W3CDTF">2010-12-09T07:10:25Z</dcterms:modified>
  <cp:category/>
  <cp:version/>
  <cp:contentType/>
  <cp:contentStatus/>
</cp:coreProperties>
</file>