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<sst xmlns="http://schemas.openxmlformats.org/spreadsheetml/2006/main" count="213" uniqueCount="140">
  <si>
    <t>Таблица N Т1</t>
  </si>
  <si>
    <t>Калькуляция расходов, связанных с производством, передачей  и сбытом тепловой энергии, Красночетайского Муниципального  многоотраслевого  производственного  предприятия ЖКХ, на 2010 год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</si>
  <si>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</si>
  <si>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</si>
  <si>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</si>
  <si>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</si>
  <si>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</si>
  <si>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</si>
  <si>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</si>
  <si>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</si>
  <si>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</si>
  <si>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 xml:space="preserve">
Прирост 
к 
тарифу 2008 г. 
</t>
  </si>
  <si>
    <t>Период
регулиро-вания - 2010 год</t>
  </si>
  <si>
    <t xml:space="preserve">
Прирост 
к 
тарифу 2009 г. 
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</si>
  <si>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</si>
  <si>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</si>
  <si>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</si>
  <si>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</si>
  <si>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</si>
  <si>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</si>
  <si>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Темп 
роста к
 оценке
 2009 г.</t>
  </si>
  <si>
    <t>Откло-
нение</t>
  </si>
  <si>
    <t>Предус-мотре-но в тарифе</t>
  </si>
  <si>
    <t>Факт</t>
  </si>
  <si>
    <t>Предус-мотрено в тарифе 2009г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</si>
  <si>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</si>
  <si>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</si>
  <si>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</si>
  <si>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</si>
  <si>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</si>
  <si>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</si>
  <si>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</si>
  <si>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</si>
  <si>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</si>
  <si>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</si>
  <si>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</si>
  <si>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</si>
  <si>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</si>
  <si>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</si>
  <si>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</si>
  <si>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</si>
  <si>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</si>
  <si>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</si>
  <si>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</si>
  <si>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</si>
  <si>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</si>
  <si>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</si>
  <si>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</si>
  <si>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</si>
  <si>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</si>
  <si>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</si>
  <si>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</si>
  <si>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</si>
  <si>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</si>
  <si>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</si>
  <si>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</si>
  <si>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</si>
  <si>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</si>
  <si>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</si>
  <si>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</si>
  <si>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</si>
  <si>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</si>
  <si>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</si>
  <si>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</si>
  <si>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</si>
  <si>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</si>
  <si>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</si>
  <si>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</si>
  <si>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</si>
  <si>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</si>
  <si>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</si>
  <si>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</si>
  <si>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</si>
  <si>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</si>
  <si>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</si>
  <si>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</si>
  <si>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</si>
  <si>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</si>
  <si>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</si>
  <si>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</si>
  <si>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</si>
  <si>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</si>
  <si>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</si>
  <si>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Налог с дохода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</si>
  <si>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</si>
  <si>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</si>
  <si>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</si>
  <si>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</si>
  <si>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</si>
  <si>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 руб./Гкал.( без дополнительного предъявления НДС)</t>
  </si>
  <si>
    <t>21.</t>
  </si>
  <si>
    <t>НВВ расчетная</t>
  </si>
  <si>
    <t>22.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</si>
  <si>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</si>
  <si>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</si>
  <si>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</si>
  <si>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</si>
  <si>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</si>
  <si>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</si>
  <si>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 ( по данным п/п)</t>
  </si>
  <si>
    <t>Период регулирования - 2010 год ( по данным ГС)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</si>
  <si>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</si>
  <si>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</si>
  <si>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</si>
  <si>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</si>
  <si>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</si>
  <si>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</si>
  <si>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</si>
  <si>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</si>
  <si>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</si>
  <si>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</si>
  <si>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</si>
  <si>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</si>
  <si>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</si>
  <si>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</si>
  <si>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</si>
  <si>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12,2</t>
  </si>
  <si>
    <t>11,5</t>
  </si>
  <si>
    <t>1,0</t>
  </si>
  <si>
    <t>4,9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</si>
  <si>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</si>
  <si>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</si>
  <si>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</si>
  <si>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</si>
  <si>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</si>
  <si>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</si>
  <si>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</si>
  <si>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</si>
  <si>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</si>
  <si>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</si>
  <si>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</si>
  <si>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12,30%</t>
  </si>
  <si>
    <t>9,56%</t>
  </si>
  <si>
    <t>10%</t>
  </si>
  <si>
    <t>Всего, в том числе:</t>
  </si>
  <si>
    <t>Полезный   отпуск  теплоэнергии  (стр.6-стр.7)</t>
  </si>
  <si>
    <t>10,7</t>
  </si>
  <si>
    <t>10,1</t>
  </si>
  <si>
    <t>4,352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</si>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</sst>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</numFmts>
  <fonts count="31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b/>
      <sz val="9"/>
      <color indexed="12"/>
      <name val="Arial Cyr"/>
      <family val="0"/>
    </font>
    <font>
      <sz val="7.5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 Cyr"/>
      <family val="2"/>
    </font>
    <font>
      <sz val="9.5"/>
      <name val="Arial Cyr"/>
      <family val="0"/>
    </font>
    <font>
      <sz val="11"/>
      <color indexed="9"/>
      <name val="Arial"/>
      <family val="2"/>
    </font>
    <font>
      <b/>
      <sz val="9.5"/>
      <name val="Arial Cyr"/>
      <family val="0"/>
    </font>
    <font>
      <b/>
      <sz val="11"/>
      <color indexed="62"/>
      <name val="Arial"/>
      <family val="2"/>
    </font>
    <font>
      <b/>
      <sz val="11"/>
      <name val="Arial"/>
      <family val="2"/>
    </font>
    <font>
      <sz val="11"/>
      <color indexed="62"/>
      <name val="Arial"/>
      <family val="2"/>
    </font>
    <font>
      <b/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15" applyFont="1" applyBorder="1" applyAlignment="1">
      <alignment horizontal="right"/>
    </xf>
    <xf numFmtId="0" fontId="6" fillId="0" borderId="0" xfId="15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15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vertical="top" wrapText="1"/>
    </xf>
    <xf numFmtId="0" fontId="9" fillId="0" borderId="2" xfId="0" applyFont="1" applyBorder="1" applyAlignment="1">
      <alignment/>
    </xf>
    <xf numFmtId="9" fontId="9" fillId="0" borderId="2" xfId="0" applyNumberFormat="1" applyFont="1" applyBorder="1" applyAlignment="1">
      <alignment/>
    </xf>
    <xf numFmtId="9" fontId="9" fillId="0" borderId="2" xfId="18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9" fontId="9" fillId="2" borderId="2" xfId="18" applyFont="1" applyFill="1" applyBorder="1" applyAlignment="1">
      <alignment/>
    </xf>
    <xf numFmtId="164" fontId="9" fillId="0" borderId="2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2" fontId="9" fillId="0" borderId="2" xfId="0" applyNumberFormat="1" applyFont="1" applyBorder="1" applyAlignment="1">
      <alignment/>
    </xf>
    <xf numFmtId="49" fontId="22" fillId="0" borderId="2" xfId="0" applyNumberFormat="1" applyFont="1" applyBorder="1" applyAlignment="1">
      <alignment vertical="top" wrapText="1"/>
    </xf>
    <xf numFmtId="9" fontId="23" fillId="0" borderId="2" xfId="18" applyFont="1" applyFill="1" applyBorder="1" applyAlignment="1">
      <alignment/>
    </xf>
    <xf numFmtId="10" fontId="23" fillId="3" borderId="2" xfId="0" applyNumberFormat="1" applyFont="1" applyFill="1" applyBorder="1" applyAlignment="1">
      <alignment/>
    </xf>
    <xf numFmtId="10" fontId="23" fillId="0" borderId="2" xfId="0" applyNumberFormat="1" applyFont="1" applyBorder="1" applyAlignment="1">
      <alignment/>
    </xf>
    <xf numFmtId="49" fontId="21" fillId="0" borderId="2" xfId="0" applyNumberFormat="1" applyFont="1" applyBorder="1" applyAlignment="1">
      <alignment horizontal="center"/>
    </xf>
    <xf numFmtId="2" fontId="22" fillId="0" borderId="2" xfId="0" applyNumberFormat="1" applyFont="1" applyBorder="1" applyAlignment="1">
      <alignment vertical="top" wrapText="1"/>
    </xf>
    <xf numFmtId="16" fontId="21" fillId="0" borderId="2" xfId="0" applyNumberFormat="1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/>
    </xf>
    <xf numFmtId="2" fontId="9" fillId="0" borderId="0" xfId="0" applyNumberFormat="1" applyFont="1" applyAlignment="1">
      <alignment/>
    </xf>
    <xf numFmtId="2" fontId="0" fillId="0" borderId="2" xfId="0" applyNumberFormat="1" applyBorder="1" applyAlignment="1">
      <alignment horizontal="right"/>
    </xf>
    <xf numFmtId="49" fontId="24" fillId="0" borderId="2" xfId="0" applyNumberFormat="1" applyFont="1" applyBorder="1" applyAlignment="1">
      <alignment vertical="top" wrapText="1"/>
    </xf>
    <xf numFmtId="2" fontId="25" fillId="2" borderId="2" xfId="0" applyNumberFormat="1" applyFont="1" applyFill="1" applyBorder="1" applyAlignment="1">
      <alignment/>
    </xf>
    <xf numFmtId="2" fontId="26" fillId="0" borderId="2" xfId="0" applyNumberFormat="1" applyFont="1" applyBorder="1" applyAlignment="1">
      <alignment/>
    </xf>
    <xf numFmtId="165" fontId="26" fillId="0" borderId="2" xfId="0" applyNumberFormat="1" applyFont="1" applyBorder="1" applyAlignment="1">
      <alignment/>
    </xf>
    <xf numFmtId="0" fontId="9" fillId="2" borderId="2" xfId="0" applyFont="1" applyFill="1" applyBorder="1" applyAlignment="1">
      <alignment/>
    </xf>
    <xf numFmtId="2" fontId="27" fillId="2" borderId="2" xfId="0" applyNumberFormat="1" applyFont="1" applyFill="1" applyBorder="1" applyAlignment="1">
      <alignment/>
    </xf>
    <xf numFmtId="2" fontId="9" fillId="2" borderId="2" xfId="0" applyNumberFormat="1" applyFont="1" applyFill="1" applyBorder="1" applyAlignment="1">
      <alignment/>
    </xf>
    <xf numFmtId="9" fontId="9" fillId="0" borderId="2" xfId="18" applyFont="1" applyBorder="1" applyAlignment="1">
      <alignment/>
    </xf>
    <xf numFmtId="166" fontId="9" fillId="0" borderId="2" xfId="18" applyNumberFormat="1" applyFont="1" applyBorder="1" applyAlignment="1">
      <alignment/>
    </xf>
    <xf numFmtId="0" fontId="26" fillId="0" borderId="2" xfId="0" applyFont="1" applyBorder="1" applyAlignment="1">
      <alignment/>
    </xf>
    <xf numFmtId="164" fontId="26" fillId="0" borderId="2" xfId="0" applyNumberFormat="1" applyFont="1" applyBorder="1" applyAlignment="1">
      <alignment/>
    </xf>
    <xf numFmtId="2" fontId="26" fillId="2" borderId="2" xfId="0" applyNumberFormat="1" applyFont="1" applyFill="1" applyBorder="1" applyAlignment="1">
      <alignment/>
    </xf>
    <xf numFmtId="10" fontId="26" fillId="0" borderId="2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12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Border="1" applyAlignment="1">
      <alignment horizontal="right"/>
    </xf>
    <xf numFmtId="0" fontId="1" fillId="0" borderId="11" xfId="0" applyBorder="1" applyAlignment="1">
      <alignment horizontal="center" vertical="center" wrapText="1"/>
    </xf>
    <xf numFmtId="0" fontId="1" fillId="0" borderId="12" xfId="0" applyBorder="1" applyAlignment="1">
      <alignment horizontal="center" vertical="center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/>
    </xf>
    <xf numFmtId="0" fontId="1" fillId="0" borderId="20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22" xfId="0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24" xfId="0" applyBorder="1" applyAlignment="1">
      <alignment horizontal="center" vertical="center" wrapText="1"/>
    </xf>
    <xf numFmtId="0" fontId="1" fillId="0" borderId="22" xfId="0" applyBorder="1" applyAlignment="1">
      <alignment horizontal="center" vertical="center" wrapText="1"/>
    </xf>
    <xf numFmtId="0" fontId="1" fillId="0" borderId="25" xfId="0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" fillId="0" borderId="30" xfId="0" applyFill="1" applyBorder="1" applyAlignment="1">
      <alignment horizontal="center"/>
    </xf>
    <xf numFmtId="0" fontId="1" fillId="0" borderId="0" xfId="0" applyBorder="1" applyAlignment="1">
      <alignment/>
    </xf>
    <xf numFmtId="0" fontId="29" fillId="0" borderId="31" xfId="0" applyFont="1" applyBorder="1" applyAlignment="1">
      <alignment horizontal="center" vertical="top" wrapText="1"/>
    </xf>
    <xf numFmtId="0" fontId="3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 vertical="center"/>
    </xf>
    <xf numFmtId="0" fontId="1" fillId="0" borderId="2" xfId="0" applyBorder="1" applyAlignment="1">
      <alignment horizontal="center" vertical="center"/>
    </xf>
    <xf numFmtId="0" fontId="1" fillId="0" borderId="31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9" fontId="6" fillId="0" borderId="32" xfId="18" applyFont="1" applyBorder="1" applyAlignment="1">
      <alignment horizontal="center" vertical="center"/>
    </xf>
    <xf numFmtId="9" fontId="6" fillId="0" borderId="3" xfId="18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left" vertical="center" wrapText="1"/>
    </xf>
    <xf numFmtId="0" fontId="1" fillId="0" borderId="33" xfId="0" applyBorder="1" applyAlignment="1">
      <alignment horizontal="center" vertical="top" wrapText="1"/>
    </xf>
    <xf numFmtId="0" fontId="1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0" borderId="26" xfId="0" applyBorder="1" applyAlignment="1">
      <alignment horizontal="center" vertical="top" wrapText="1"/>
    </xf>
    <xf numFmtId="0" fontId="1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1" fillId="0" borderId="33" xfId="0" applyBorder="1" applyAlignment="1">
      <alignment horizontal="center" vertical="top" wrapText="1"/>
    </xf>
    <xf numFmtId="49" fontId="12" fillId="0" borderId="7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7" xfId="0" applyBorder="1" applyAlignment="1">
      <alignment horizontal="center" vertical="center"/>
    </xf>
    <xf numFmtId="0" fontId="29" fillId="0" borderId="36" xfId="0" applyFont="1" applyBorder="1" applyAlignment="1">
      <alignment horizontal="center" vertical="top" wrapText="1"/>
    </xf>
    <xf numFmtId="49" fontId="30" fillId="0" borderId="37" xfId="0" applyNumberFormat="1" applyFont="1" applyBorder="1" applyAlignment="1">
      <alignment horizontal="left" vertical="center" wrapText="1"/>
    </xf>
    <xf numFmtId="49" fontId="6" fillId="0" borderId="37" xfId="0" applyNumberFormat="1" applyFont="1" applyBorder="1" applyAlignment="1">
      <alignment vertical="top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9" fontId="6" fillId="0" borderId="39" xfId="18" applyFont="1" applyBorder="1" applyAlignment="1">
      <alignment horizontal="center" vertical="center"/>
    </xf>
    <xf numFmtId="9" fontId="6" fillId="0" borderId="38" xfId="18" applyFont="1" applyBorder="1" applyAlignment="1">
      <alignment horizontal="center" vertical="center"/>
    </xf>
    <xf numFmtId="10" fontId="1" fillId="0" borderId="40" xfId="0" applyNumberFormat="1" applyBorder="1" applyAlignment="1">
      <alignment horizontal="center" vertical="center"/>
    </xf>
    <xf numFmtId="0" fontId="1" fillId="0" borderId="41" xfId="0" applyBorder="1" applyAlignment="1">
      <alignment horizontal="center" vertical="top" wrapText="1"/>
    </xf>
    <xf numFmtId="0" fontId="12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43" xfId="0" applyBorder="1" applyAlignment="1">
      <alignment horizontal="center" vertical="center"/>
    </xf>
    <xf numFmtId="0" fontId="1" fillId="0" borderId="44" xfId="0" applyBorder="1" applyAlignment="1">
      <alignment horizontal="center" vertical="center"/>
    </xf>
    <xf numFmtId="0" fontId="1" fillId="0" borderId="26" xfId="0" applyBorder="1" applyAlignment="1">
      <alignment horizontal="center" vertical="top" wrapText="1"/>
    </xf>
    <xf numFmtId="0" fontId="12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9" xfId="0" applyBorder="1" applyAlignment="1">
      <alignment horizontal="center" vertical="center"/>
    </xf>
    <xf numFmtId="49" fontId="6" fillId="0" borderId="2" xfId="0" applyNumberFormat="1" applyFont="1" applyBorder="1" applyAlignment="1">
      <alignment vertical="top" wrapText="1"/>
    </xf>
    <xf numFmtId="0" fontId="12" fillId="0" borderId="7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top" wrapText="1"/>
    </xf>
    <xf numFmtId="165" fontId="6" fillId="0" borderId="39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40" xfId="0" applyBorder="1" applyAlignment="1">
      <alignment horizontal="center" vertical="center"/>
    </xf>
    <xf numFmtId="0" fontId="1" fillId="0" borderId="26" xfId="0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1" fillId="0" borderId="31" xfId="0" applyBorder="1" applyAlignment="1">
      <alignment/>
    </xf>
    <xf numFmtId="165" fontId="1" fillId="0" borderId="2" xfId="0" applyNumberFormat="1" applyBorder="1" applyAlignment="1">
      <alignment horizontal="center" vertical="center"/>
    </xf>
    <xf numFmtId="0" fontId="1" fillId="0" borderId="45" xfId="0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" fillId="0" borderId="42" xfId="0" applyBorder="1" applyAlignment="1">
      <alignment/>
    </xf>
    <xf numFmtId="0" fontId="1" fillId="0" borderId="42" xfId="0" applyBorder="1" applyAlignment="1">
      <alignment wrapText="1"/>
    </xf>
    <xf numFmtId="0" fontId="1" fillId="0" borderId="0" xfId="0" applyBorder="1" applyAlignment="1">
      <alignment wrapText="1"/>
    </xf>
    <xf numFmtId="0" fontId="29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49" fontId="1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50;&#1088;&#1072;&#1089;&#1085;&#1086;&#1095;&#1077;&#1090;&#1072;&#1081;&#1089;&#1082;&#1080;&#1081;\&#1056;&#1072;&#1089;&#1095;&#1077;&#1090;%20&#1043;&#1057;%206%202010%20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3">
        <row r="70">
          <cell r="J70">
            <v>10.2</v>
          </cell>
        </row>
      </sheetData>
      <sheetData sheetId="4">
        <row r="7">
          <cell r="N7">
            <v>10.2</v>
          </cell>
        </row>
      </sheetData>
      <sheetData sheetId="5">
        <row r="27">
          <cell r="M27">
            <v>4494.1</v>
          </cell>
        </row>
        <row r="49">
          <cell r="M49">
            <v>1560.8</v>
          </cell>
        </row>
        <row r="75">
          <cell r="M75">
            <v>4154.2</v>
          </cell>
        </row>
        <row r="118">
          <cell r="M118">
            <v>5719.17748127</v>
          </cell>
        </row>
      </sheetData>
      <sheetData sheetId="9">
        <row r="21">
          <cell r="M21">
            <v>65.12</v>
          </cell>
        </row>
      </sheetData>
      <sheetData sheetId="10">
        <row r="40">
          <cell r="J40">
            <v>854.08</v>
          </cell>
        </row>
      </sheetData>
      <sheetData sheetId="13">
        <row r="9">
          <cell r="R9">
            <v>0</v>
          </cell>
        </row>
      </sheetData>
      <sheetData sheetId="16">
        <row r="9">
          <cell r="I9">
            <v>363.7</v>
          </cell>
        </row>
        <row r="21">
          <cell r="E21">
            <v>4329.8</v>
          </cell>
          <cell r="I21">
            <v>4329.8</v>
          </cell>
        </row>
      </sheetData>
      <sheetData sheetId="17">
        <row r="11">
          <cell r="E11">
            <v>385</v>
          </cell>
        </row>
      </sheetData>
      <sheetData sheetId="20">
        <row r="8">
          <cell r="J8">
            <v>0</v>
          </cell>
        </row>
        <row r="14">
          <cell r="J14">
            <v>311.5</v>
          </cell>
        </row>
      </sheetData>
      <sheetData sheetId="25">
        <row r="12">
          <cell r="G12">
            <v>0</v>
          </cell>
        </row>
      </sheetData>
      <sheetData sheetId="26">
        <row r="9">
          <cell r="H9">
            <v>1215.74</v>
          </cell>
        </row>
        <row r="33">
          <cell r="H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 topLeftCell="A1">
      <selection activeCell="B5" sqref="B5:B7"/>
    </sheetView>
  </sheetViews>
  <sheetFormatPr defaultColWidth="9.33203125" defaultRowHeight="12.75"/>
  <cols>
    <col min="1" max="1" width="5.33203125" style="0" customWidth="1"/>
    <col min="2" max="2" width="45" style="0" customWidth="1"/>
    <col min="3" max="3" width="11.5" style="0" customWidth="1"/>
    <col min="4" max="4" width="12.16015625" style="0" customWidth="1"/>
    <col min="5" max="5" width="13.66015625" style="0" customWidth="1"/>
    <col min="6" max="6" width="11.5" style="0" customWidth="1"/>
    <col min="7" max="7" width="11.16015625" style="0" customWidth="1"/>
    <col min="8" max="8" width="9" style="0" customWidth="1"/>
    <col min="9" max="9" width="9.16015625" style="0" customWidth="1"/>
    <col min="10" max="10" width="12.16015625" style="0" customWidth="1"/>
    <col min="11" max="11" width="9.16015625" style="0" customWidth="1"/>
    <col min="12" max="12" width="10.83203125" style="0" customWidth="1"/>
    <col min="13" max="13" width="0.1640625" style="0" hidden="1" customWidth="1"/>
    <col min="14" max="14" width="6.66015625" style="0" hidden="1" customWidth="1"/>
    <col min="15" max="15" width="7" style="0" hidden="1" customWidth="1"/>
    <col min="16" max="16" width="5.5" style="0" hidden="1" customWidth="1"/>
    <col min="17" max="17" width="7.66015625" style="0" hidden="1" customWidth="1"/>
    <col min="18" max="18" width="13.5" style="0" customWidth="1"/>
    <col min="19" max="19" width="8.83203125" style="0" customWidth="1"/>
    <col min="20" max="20" width="12.66015625" style="0" customWidth="1"/>
    <col min="21" max="21" width="8.33203125" style="0" hidden="1" customWidth="1"/>
    <col min="22" max="22" width="11.83203125" style="0" customWidth="1"/>
    <col min="23" max="23" width="11.33203125" style="0" customWidth="1"/>
  </cols>
  <sheetData>
    <row r="1" spans="3:22" ht="14.2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38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2</v>
      </c>
      <c r="V3" s="7"/>
      <c r="W3" s="6"/>
    </row>
    <row r="4" spans="1:12" ht="5.25" customHeight="1">
      <c r="A4" s="4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23" ht="12.75" customHeight="1">
      <c r="A5" s="10" t="s">
        <v>3</v>
      </c>
      <c r="B5" s="11" t="s">
        <v>4</v>
      </c>
      <c r="C5" s="12" t="s">
        <v>5</v>
      </c>
      <c r="D5" s="13"/>
      <c r="E5" s="13"/>
      <c r="F5" s="13"/>
      <c r="G5" s="13"/>
      <c r="H5" s="13"/>
      <c r="I5" s="13"/>
      <c r="J5" s="14"/>
      <c r="K5" s="15"/>
      <c r="L5" s="15"/>
      <c r="M5" s="16" t="s">
        <v>6</v>
      </c>
      <c r="N5" s="17"/>
      <c r="O5" s="18" t="s">
        <v>7</v>
      </c>
      <c r="P5" s="19"/>
      <c r="Q5" s="19"/>
      <c r="R5" s="19"/>
      <c r="S5" s="19"/>
      <c r="T5" s="19"/>
      <c r="U5" s="19"/>
      <c r="V5" s="20"/>
      <c r="W5" s="21"/>
    </row>
    <row r="6" spans="1:22" ht="13.5" customHeight="1">
      <c r="A6" s="10"/>
      <c r="B6" s="11"/>
      <c r="C6" s="22" t="s">
        <v>8</v>
      </c>
      <c r="D6" s="22"/>
      <c r="E6" s="23" t="s">
        <v>9</v>
      </c>
      <c r="F6" s="24"/>
      <c r="G6" s="24"/>
      <c r="H6" s="25" t="s">
        <v>10</v>
      </c>
      <c r="I6" s="25" t="s">
        <v>11</v>
      </c>
      <c r="J6" s="26" t="s">
        <v>12</v>
      </c>
      <c r="K6" s="25" t="s">
        <v>10</v>
      </c>
      <c r="L6" s="25" t="s">
        <v>13</v>
      </c>
      <c r="M6" s="27" t="s">
        <v>14</v>
      </c>
      <c r="N6" s="28" t="s">
        <v>15</v>
      </c>
      <c r="O6" s="29" t="s">
        <v>16</v>
      </c>
      <c r="P6" s="30" t="s">
        <v>17</v>
      </c>
      <c r="Q6" s="25" t="s">
        <v>18</v>
      </c>
      <c r="R6" s="31" t="s">
        <v>19</v>
      </c>
      <c r="S6" s="32" t="s">
        <v>17</v>
      </c>
      <c r="T6" s="25" t="s">
        <v>13</v>
      </c>
      <c r="U6" s="33" t="s">
        <v>20</v>
      </c>
      <c r="V6" s="33" t="s">
        <v>21</v>
      </c>
    </row>
    <row r="7" spans="1:22" ht="64.5" customHeight="1">
      <c r="A7" s="10"/>
      <c r="B7" s="11"/>
      <c r="C7" s="34" t="s">
        <v>22</v>
      </c>
      <c r="D7" s="34" t="s">
        <v>23</v>
      </c>
      <c r="E7" s="35" t="s">
        <v>24</v>
      </c>
      <c r="F7" s="34" t="s">
        <v>25</v>
      </c>
      <c r="G7" s="34" t="s">
        <v>26</v>
      </c>
      <c r="H7" s="36"/>
      <c r="I7" s="36"/>
      <c r="J7" s="37"/>
      <c r="K7" s="36"/>
      <c r="L7" s="36"/>
      <c r="M7" s="27"/>
      <c r="N7" s="38"/>
      <c r="O7" s="29"/>
      <c r="P7" s="30"/>
      <c r="Q7" s="36"/>
      <c r="R7" s="31"/>
      <c r="S7" s="32"/>
      <c r="T7" s="36"/>
      <c r="U7" s="33"/>
      <c r="V7" s="33"/>
    </row>
    <row r="8" spans="1:23" ht="0.75" customHeight="1">
      <c r="A8" s="39">
        <v>1</v>
      </c>
      <c r="B8" s="40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18</v>
      </c>
      <c r="S8" s="41">
        <v>19</v>
      </c>
      <c r="T8" s="41">
        <v>20</v>
      </c>
      <c r="U8" s="41">
        <v>21</v>
      </c>
      <c r="V8" s="41">
        <v>22</v>
      </c>
      <c r="W8" s="42"/>
    </row>
    <row r="9" spans="1:22" ht="14.25">
      <c r="A9" s="43" t="s">
        <v>27</v>
      </c>
      <c r="B9" s="44" t="s">
        <v>28</v>
      </c>
      <c r="C9" s="45">
        <v>4134.7</v>
      </c>
      <c r="D9" s="45">
        <f>'[1]Т3'!M27</f>
        <v>4494.1</v>
      </c>
      <c r="E9" s="45">
        <v>4648.35</v>
      </c>
      <c r="F9" s="45">
        <f>'[1]Т3'!M49</f>
        <v>1560.8</v>
      </c>
      <c r="G9" s="45">
        <f>'[1]Т3'!M75</f>
        <v>4154.2</v>
      </c>
      <c r="H9" s="46">
        <f>G9/G$40</f>
        <v>0.5406968692633445</v>
      </c>
      <c r="I9" s="47">
        <f>G9/E9-1</f>
        <v>-0.10630653887938746</v>
      </c>
      <c r="J9" s="45">
        <v>5347.6</v>
      </c>
      <c r="K9" s="46">
        <f>J9/J$40</f>
        <v>0.5182485996162272</v>
      </c>
      <c r="L9" s="47">
        <f>J9/E9-1</f>
        <v>0.15042972237460606</v>
      </c>
      <c r="M9" s="48"/>
      <c r="N9" s="49">
        <f aca="true" t="shared" si="0" ref="N9:N38">M9/E9-1</f>
        <v>-1</v>
      </c>
      <c r="O9" s="45"/>
      <c r="P9" s="46" t="e">
        <f>O9/O$40</f>
        <v>#DIV/0!</v>
      </c>
      <c r="Q9" s="45">
        <f>O9/E9-1</f>
        <v>-1</v>
      </c>
      <c r="R9" s="50">
        <f>'[1]Т3'!M118</f>
        <v>5719.17748127</v>
      </c>
      <c r="S9" s="46">
        <f>R9/R$40</f>
        <v>0.6314977857297686</v>
      </c>
      <c r="T9" s="51">
        <f>R9/E9-1</f>
        <v>0.23036722305118995</v>
      </c>
      <c r="U9" s="45" t="e">
        <f>R9/O9-1</f>
        <v>#DIV/0!</v>
      </c>
      <c r="V9" s="45">
        <f>R9-J9</f>
        <v>371.5774812699992</v>
      </c>
    </row>
    <row r="10" spans="1:22" ht="14.25">
      <c r="A10" s="43" t="s">
        <v>29</v>
      </c>
      <c r="B10" s="44" t="s">
        <v>30</v>
      </c>
      <c r="C10" s="45">
        <v>91</v>
      </c>
      <c r="D10" s="45">
        <v>74</v>
      </c>
      <c r="E10" s="45">
        <v>119</v>
      </c>
      <c r="F10" s="45">
        <v>53</v>
      </c>
      <c r="G10" s="45">
        <v>119</v>
      </c>
      <c r="H10" s="46">
        <f aca="true" t="shared" si="1" ref="H10:H34">G10/G$40</f>
        <v>0.015488644610836742</v>
      </c>
      <c r="I10" s="47">
        <f>G10/E10-1</f>
        <v>0</v>
      </c>
      <c r="J10" s="45">
        <v>156.7</v>
      </c>
      <c r="K10" s="46">
        <f>J10/J$40</f>
        <v>0.01518616866629194</v>
      </c>
      <c r="L10" s="47">
        <f aca="true" t="shared" si="2" ref="L10:L38">J10/E10-1</f>
        <v>0.3168067226890756</v>
      </c>
      <c r="M10" s="48"/>
      <c r="N10" s="49">
        <f t="shared" si="0"/>
        <v>-1</v>
      </c>
      <c r="O10" s="45"/>
      <c r="P10" s="46" t="e">
        <f>O10/O$40</f>
        <v>#DIV/0!</v>
      </c>
      <c r="Q10" s="45">
        <f aca="true" t="shared" si="3" ref="Q10:Q41">O10/E10-1</f>
        <v>-1</v>
      </c>
      <c r="R10" s="52">
        <f>'[1]вода'!M21</f>
        <v>65.12</v>
      </c>
      <c r="S10" s="46">
        <f>R10/R$40</f>
        <v>0.007190393363625906</v>
      </c>
      <c r="T10" s="51">
        <f aca="true" t="shared" si="4" ref="T10:T41">R10/E10-1</f>
        <v>-0.4527731092436974</v>
      </c>
      <c r="U10" s="45" t="e">
        <f aca="true" t="shared" si="5" ref="U10:U40">R10/O10-1</f>
        <v>#DIV/0!</v>
      </c>
      <c r="V10" s="45">
        <f aca="true" t="shared" si="6" ref="V10:V41">R10-J10</f>
        <v>-91.57999999999998</v>
      </c>
    </row>
    <row r="11" spans="1:22" ht="25.5" customHeight="1">
      <c r="A11" s="43" t="s">
        <v>31</v>
      </c>
      <c r="B11" s="44" t="s">
        <v>32</v>
      </c>
      <c r="C11" s="45">
        <v>470.23</v>
      </c>
      <c r="D11" s="45">
        <v>516</v>
      </c>
      <c r="E11" s="45">
        <v>643.8</v>
      </c>
      <c r="F11" s="45">
        <v>328</v>
      </c>
      <c r="G11" s="45">
        <v>718</v>
      </c>
      <c r="H11" s="46">
        <f t="shared" si="1"/>
        <v>0.09345249437462841</v>
      </c>
      <c r="I11" s="47">
        <f aca="true" t="shared" si="7" ref="I11:I38">G11/E11-1</f>
        <v>0.11525318421870145</v>
      </c>
      <c r="J11" s="45">
        <v>1142</v>
      </c>
      <c r="K11" s="46">
        <f aca="true" t="shared" si="8" ref="K11:K35">J11/J$40</f>
        <v>0.1106739286337294</v>
      </c>
      <c r="L11" s="47">
        <f t="shared" si="2"/>
        <v>0.7738428083255671</v>
      </c>
      <c r="M11" s="48"/>
      <c r="N11" s="49">
        <f t="shared" si="0"/>
        <v>-1</v>
      </c>
      <c r="O11" s="45"/>
      <c r="P11" s="46" t="e">
        <f>O11/O$40</f>
        <v>#DIV/0!</v>
      </c>
      <c r="Q11" s="45">
        <f t="shared" si="3"/>
        <v>-1</v>
      </c>
      <c r="R11" s="50">
        <f>'[1]Т6'!J40</f>
        <v>854.08</v>
      </c>
      <c r="S11" s="46">
        <f>R11/R$40</f>
        <v>0.0943054539927152</v>
      </c>
      <c r="T11" s="51">
        <f t="shared" si="4"/>
        <v>0.32662317489903714</v>
      </c>
      <c r="U11" s="45" t="e">
        <f t="shared" si="5"/>
        <v>#DIV/0!</v>
      </c>
      <c r="V11" s="45">
        <f t="shared" si="6"/>
        <v>-287.91999999999996</v>
      </c>
    </row>
    <row r="12" spans="1:22" ht="14.25">
      <c r="A12" s="43" t="s">
        <v>33</v>
      </c>
      <c r="B12" s="53" t="s">
        <v>34</v>
      </c>
      <c r="C12" s="45"/>
      <c r="D12" s="45"/>
      <c r="E12" s="45">
        <v>0</v>
      </c>
      <c r="F12" s="45">
        <v>0</v>
      </c>
      <c r="G12" s="45"/>
      <c r="H12" s="46">
        <f t="shared" si="1"/>
        <v>0</v>
      </c>
      <c r="I12" s="54" t="e">
        <f>G12/E12-1</f>
        <v>#DIV/0!</v>
      </c>
      <c r="J12" s="45"/>
      <c r="K12" s="46">
        <f t="shared" si="8"/>
        <v>0</v>
      </c>
      <c r="L12" s="54" t="e">
        <f t="shared" si="2"/>
        <v>#DIV/0!</v>
      </c>
      <c r="M12" s="48"/>
      <c r="N12" s="49" t="e">
        <f t="shared" si="0"/>
        <v>#DIV/0!</v>
      </c>
      <c r="O12" s="45"/>
      <c r="P12" s="46" t="e">
        <f aca="true" t="shared" si="9" ref="P12:P35">O12/O$40</f>
        <v>#DIV/0!</v>
      </c>
      <c r="Q12" s="45" t="e">
        <f t="shared" si="3"/>
        <v>#DIV/0!</v>
      </c>
      <c r="R12" s="45">
        <f>'[1]Т7'!R9</f>
        <v>0</v>
      </c>
      <c r="S12" s="46">
        <f aca="true" t="shared" si="10" ref="S12:S38">R12/R$40</f>
        <v>0</v>
      </c>
      <c r="T12" s="55" t="e">
        <f t="shared" si="4"/>
        <v>#DIV/0!</v>
      </c>
      <c r="U12" s="45" t="e">
        <f t="shared" si="5"/>
        <v>#DIV/0!</v>
      </c>
      <c r="V12" s="45">
        <f t="shared" si="6"/>
        <v>0</v>
      </c>
    </row>
    <row r="13" spans="1:22" ht="27" customHeight="1">
      <c r="A13" s="43" t="s">
        <v>35</v>
      </c>
      <c r="B13" s="44" t="s">
        <v>36</v>
      </c>
      <c r="C13" s="45">
        <v>267.6</v>
      </c>
      <c r="D13" s="45">
        <v>773</v>
      </c>
      <c r="E13" s="45">
        <v>363.7</v>
      </c>
      <c r="F13" s="45">
        <v>344</v>
      </c>
      <c r="G13" s="45">
        <v>803</v>
      </c>
      <c r="H13" s="46">
        <f t="shared" si="1"/>
        <v>0.1045158119537975</v>
      </c>
      <c r="I13" s="47">
        <f t="shared" si="7"/>
        <v>1.2078636238658236</v>
      </c>
      <c r="J13" s="45">
        <v>515</v>
      </c>
      <c r="K13" s="46">
        <f t="shared" si="8"/>
        <v>0.04990987149419496</v>
      </c>
      <c r="L13" s="47">
        <f t="shared" si="2"/>
        <v>0.41600219961506735</v>
      </c>
      <c r="M13" s="48"/>
      <c r="N13" s="49">
        <f t="shared" si="0"/>
        <v>-1</v>
      </c>
      <c r="O13" s="45"/>
      <c r="P13" s="46" t="e">
        <f t="shared" si="9"/>
        <v>#DIV/0!</v>
      </c>
      <c r="Q13" s="45">
        <f t="shared" si="3"/>
        <v>-1</v>
      </c>
      <c r="R13" s="52">
        <f>'[1]Т.8.2.'!I9</f>
        <v>363.7</v>
      </c>
      <c r="S13" s="46">
        <f t="shared" si="10"/>
        <v>0.04015887694027552</v>
      </c>
      <c r="T13" s="51">
        <f t="shared" si="4"/>
        <v>0</v>
      </c>
      <c r="U13" s="45" t="e">
        <f t="shared" si="5"/>
        <v>#DIV/0!</v>
      </c>
      <c r="V13" s="45">
        <f t="shared" si="6"/>
        <v>-151.3</v>
      </c>
    </row>
    <row r="14" spans="1:22" ht="25.5" customHeight="1">
      <c r="A14" s="43" t="s">
        <v>37</v>
      </c>
      <c r="B14" s="44" t="s">
        <v>38</v>
      </c>
      <c r="C14" s="45"/>
      <c r="D14" s="45"/>
      <c r="E14" s="45"/>
      <c r="F14" s="45"/>
      <c r="G14" s="45"/>
      <c r="H14" s="46">
        <f>G14/G$40</f>
        <v>0</v>
      </c>
      <c r="I14" s="54" t="e">
        <f>G14/E14-1</f>
        <v>#DIV/0!</v>
      </c>
      <c r="J14" s="45"/>
      <c r="K14" s="46">
        <f t="shared" si="8"/>
        <v>0</v>
      </c>
      <c r="L14" s="54" t="e">
        <f t="shared" si="2"/>
        <v>#DIV/0!</v>
      </c>
      <c r="M14" s="48"/>
      <c r="N14" s="49" t="e">
        <f>M14/E14-1</f>
        <v>#DIV/0!</v>
      </c>
      <c r="O14" s="45"/>
      <c r="P14" s="46" t="e">
        <f>O14/O$40</f>
        <v>#DIV/0!</v>
      </c>
      <c r="Q14" s="45" t="e">
        <f t="shared" si="3"/>
        <v>#DIV/0!</v>
      </c>
      <c r="R14" s="45"/>
      <c r="S14" s="46">
        <f>R14/R$40</f>
        <v>0</v>
      </c>
      <c r="T14" s="56" t="e">
        <f t="shared" si="4"/>
        <v>#DIV/0!</v>
      </c>
      <c r="U14" s="45" t="e">
        <f t="shared" si="5"/>
        <v>#DIV/0!</v>
      </c>
      <c r="V14" s="45">
        <f t="shared" si="6"/>
        <v>0</v>
      </c>
    </row>
    <row r="15" spans="1:22" ht="25.5">
      <c r="A15" s="43" t="s">
        <v>39</v>
      </c>
      <c r="B15" s="44" t="s">
        <v>40</v>
      </c>
      <c r="C15" s="45">
        <v>38</v>
      </c>
      <c r="D15" s="45">
        <v>109</v>
      </c>
      <c r="E15" s="52">
        <v>51.6</v>
      </c>
      <c r="F15" s="45">
        <v>49</v>
      </c>
      <c r="G15" s="45">
        <v>114</v>
      </c>
      <c r="H15" s="46">
        <f t="shared" si="1"/>
        <v>0.014837861223826795</v>
      </c>
      <c r="I15" s="47">
        <f t="shared" si="7"/>
        <v>1.2093023255813953</v>
      </c>
      <c r="J15" s="45">
        <v>73</v>
      </c>
      <c r="K15" s="46">
        <f t="shared" si="8"/>
        <v>0.0070746031438373436</v>
      </c>
      <c r="L15" s="47">
        <f t="shared" si="2"/>
        <v>0.4147286821705427</v>
      </c>
      <c r="M15" s="48"/>
      <c r="N15" s="49">
        <f t="shared" si="0"/>
        <v>-1</v>
      </c>
      <c r="O15" s="45"/>
      <c r="P15" s="46" t="e">
        <f t="shared" si="9"/>
        <v>#DIV/0!</v>
      </c>
      <c r="Q15" s="45">
        <f t="shared" si="3"/>
        <v>-1</v>
      </c>
      <c r="R15" s="52">
        <f>R13*0.142</f>
        <v>51.645399999999995</v>
      </c>
      <c r="S15" s="46">
        <f t="shared" si="10"/>
        <v>0.005702560525519123</v>
      </c>
      <c r="T15" s="51">
        <f t="shared" si="4"/>
        <v>0.0008798449612401615</v>
      </c>
      <c r="U15" s="45" t="e">
        <f t="shared" si="5"/>
        <v>#DIV/0!</v>
      </c>
      <c r="V15" s="45">
        <f t="shared" si="6"/>
        <v>-21.354600000000005</v>
      </c>
    </row>
    <row r="16" spans="1:22" ht="27.75" customHeight="1">
      <c r="A16" s="43" t="s">
        <v>41</v>
      </c>
      <c r="B16" s="44" t="s">
        <v>42</v>
      </c>
      <c r="C16" s="45">
        <v>360.4</v>
      </c>
      <c r="D16" s="45">
        <v>360</v>
      </c>
      <c r="E16" s="52">
        <v>351.6</v>
      </c>
      <c r="F16" s="45">
        <v>91</v>
      </c>
      <c r="G16" s="45">
        <v>387</v>
      </c>
      <c r="H16" s="46">
        <f t="shared" si="1"/>
        <v>0.05037063415456991</v>
      </c>
      <c r="I16" s="47">
        <f t="shared" si="7"/>
        <v>0.10068259385665512</v>
      </c>
      <c r="J16" s="45">
        <v>385</v>
      </c>
      <c r="K16" s="46">
        <f t="shared" si="8"/>
        <v>0.03731126315585448</v>
      </c>
      <c r="L16" s="47">
        <f t="shared" si="2"/>
        <v>0.0949943117178611</v>
      </c>
      <c r="M16" s="48">
        <f>M17+M18+M19</f>
        <v>0</v>
      </c>
      <c r="N16" s="49">
        <f t="shared" si="0"/>
        <v>-1</v>
      </c>
      <c r="O16" s="45"/>
      <c r="P16" s="46" t="e">
        <f t="shared" si="9"/>
        <v>#DIV/0!</v>
      </c>
      <c r="Q16" s="45">
        <f t="shared" si="3"/>
        <v>-1</v>
      </c>
      <c r="R16" s="52">
        <f>R17+R18+R19</f>
        <v>385</v>
      </c>
      <c r="S16" s="46">
        <f t="shared" si="10"/>
        <v>0.04251077157549099</v>
      </c>
      <c r="T16" s="51">
        <f t="shared" si="4"/>
        <v>0.0949943117178611</v>
      </c>
      <c r="U16" s="45" t="e">
        <f t="shared" si="5"/>
        <v>#DIV/0!</v>
      </c>
      <c r="V16" s="45">
        <f t="shared" si="6"/>
        <v>0</v>
      </c>
    </row>
    <row r="17" spans="1:22" ht="25.5" customHeight="1">
      <c r="A17" s="57" t="s">
        <v>43</v>
      </c>
      <c r="B17" s="44" t="s">
        <v>44</v>
      </c>
      <c r="C17" s="45">
        <v>360.4</v>
      </c>
      <c r="D17" s="45">
        <v>360</v>
      </c>
      <c r="E17" s="52">
        <v>351.6</v>
      </c>
      <c r="F17" s="45">
        <v>91</v>
      </c>
      <c r="G17" s="45">
        <v>387</v>
      </c>
      <c r="H17" s="46">
        <f t="shared" si="1"/>
        <v>0.05037063415456991</v>
      </c>
      <c r="I17" s="47">
        <f t="shared" si="7"/>
        <v>0.10068259385665512</v>
      </c>
      <c r="J17" s="45">
        <v>385</v>
      </c>
      <c r="K17" s="46">
        <f t="shared" si="8"/>
        <v>0.03731126315585448</v>
      </c>
      <c r="L17" s="47">
        <f t="shared" si="2"/>
        <v>0.0949943117178611</v>
      </c>
      <c r="M17" s="48"/>
      <c r="N17" s="49">
        <f t="shared" si="0"/>
        <v>-1</v>
      </c>
      <c r="O17" s="45"/>
      <c r="P17" s="46" t="e">
        <f t="shared" si="9"/>
        <v>#DIV/0!</v>
      </c>
      <c r="Q17" s="45">
        <f t="shared" si="3"/>
        <v>-1</v>
      </c>
      <c r="R17" s="52">
        <f>'[1]Т9'!E11</f>
        <v>385</v>
      </c>
      <c r="S17" s="46">
        <f t="shared" si="10"/>
        <v>0.04251077157549099</v>
      </c>
      <c r="T17" s="51">
        <f t="shared" si="4"/>
        <v>0.0949943117178611</v>
      </c>
      <c r="U17" s="45" t="e">
        <f t="shared" si="5"/>
        <v>#DIV/0!</v>
      </c>
      <c r="V17" s="45">
        <f t="shared" si="6"/>
        <v>0</v>
      </c>
    </row>
    <row r="18" spans="1:22" ht="14.25">
      <c r="A18" s="57" t="s">
        <v>45</v>
      </c>
      <c r="B18" s="58" t="s">
        <v>46</v>
      </c>
      <c r="C18" s="45"/>
      <c r="D18" s="45"/>
      <c r="E18" s="45"/>
      <c r="F18" s="45"/>
      <c r="G18" s="45"/>
      <c r="H18" s="46">
        <f t="shared" si="1"/>
        <v>0</v>
      </c>
      <c r="I18" s="54" t="e">
        <f t="shared" si="7"/>
        <v>#DIV/0!</v>
      </c>
      <c r="J18" s="45"/>
      <c r="K18" s="46">
        <f t="shared" si="8"/>
        <v>0</v>
      </c>
      <c r="L18" s="54" t="e">
        <f t="shared" si="2"/>
        <v>#DIV/0!</v>
      </c>
      <c r="M18" s="48"/>
      <c r="N18" s="49" t="e">
        <f t="shared" si="0"/>
        <v>#DIV/0!</v>
      </c>
      <c r="O18" s="45"/>
      <c r="P18" s="46" t="e">
        <f t="shared" si="9"/>
        <v>#DIV/0!</v>
      </c>
      <c r="Q18" s="45" t="e">
        <f t="shared" si="3"/>
        <v>#DIV/0!</v>
      </c>
      <c r="R18" s="45"/>
      <c r="S18" s="46">
        <f t="shared" si="10"/>
        <v>0</v>
      </c>
      <c r="T18" s="56" t="e">
        <f t="shared" si="4"/>
        <v>#DIV/0!</v>
      </c>
      <c r="U18" s="45" t="e">
        <f t="shared" si="5"/>
        <v>#DIV/0!</v>
      </c>
      <c r="V18" s="45">
        <f t="shared" si="6"/>
        <v>0</v>
      </c>
    </row>
    <row r="19" spans="1:22" ht="25.5">
      <c r="A19" s="57" t="s">
        <v>47</v>
      </c>
      <c r="B19" s="44" t="s">
        <v>48</v>
      </c>
      <c r="C19" s="45"/>
      <c r="D19" s="45"/>
      <c r="E19" s="45"/>
      <c r="F19" s="45"/>
      <c r="G19" s="45"/>
      <c r="H19" s="46">
        <f t="shared" si="1"/>
        <v>0</v>
      </c>
      <c r="I19" s="54" t="e">
        <f t="shared" si="7"/>
        <v>#DIV/0!</v>
      </c>
      <c r="J19" s="45"/>
      <c r="K19" s="46">
        <f t="shared" si="8"/>
        <v>0</v>
      </c>
      <c r="L19" s="54" t="e">
        <f t="shared" si="2"/>
        <v>#DIV/0!</v>
      </c>
      <c r="M19" s="48"/>
      <c r="N19" s="49" t="e">
        <f t="shared" si="0"/>
        <v>#DIV/0!</v>
      </c>
      <c r="O19" s="45"/>
      <c r="P19" s="46" t="e">
        <f t="shared" si="9"/>
        <v>#DIV/0!</v>
      </c>
      <c r="Q19" s="45" t="e">
        <f t="shared" si="3"/>
        <v>#DIV/0!</v>
      </c>
      <c r="R19" s="45"/>
      <c r="S19" s="46">
        <f t="shared" si="10"/>
        <v>0</v>
      </c>
      <c r="T19" s="56" t="e">
        <f t="shared" si="4"/>
        <v>#DIV/0!</v>
      </c>
      <c r="U19" s="45" t="e">
        <f t="shared" si="5"/>
        <v>#DIV/0!</v>
      </c>
      <c r="V19" s="45">
        <f t="shared" si="6"/>
        <v>0</v>
      </c>
    </row>
    <row r="20" spans="1:22" ht="37.5" customHeight="1">
      <c r="A20" s="43" t="s">
        <v>49</v>
      </c>
      <c r="B20" s="44" t="s">
        <v>50</v>
      </c>
      <c r="C20" s="52">
        <v>184.1</v>
      </c>
      <c r="D20" s="45">
        <v>356</v>
      </c>
      <c r="E20" s="52">
        <v>361.5</v>
      </c>
      <c r="F20" s="45">
        <v>26</v>
      </c>
      <c r="G20" s="45">
        <v>390</v>
      </c>
      <c r="H20" s="46">
        <f t="shared" si="1"/>
        <v>0.050761104186775874</v>
      </c>
      <c r="I20" s="47">
        <f t="shared" si="7"/>
        <v>0.07883817427385886</v>
      </c>
      <c r="J20" s="45">
        <v>842</v>
      </c>
      <c r="K20" s="46">
        <f t="shared" si="8"/>
        <v>0.08160021708371291</v>
      </c>
      <c r="L20" s="47">
        <f t="shared" si="2"/>
        <v>1.3291839557399725</v>
      </c>
      <c r="M20" s="48"/>
      <c r="N20" s="49">
        <f t="shared" si="0"/>
        <v>-1</v>
      </c>
      <c r="O20" s="45"/>
      <c r="P20" s="46" t="e">
        <f t="shared" si="9"/>
        <v>#DIV/0!</v>
      </c>
      <c r="Q20" s="45">
        <f t="shared" si="3"/>
        <v>-1</v>
      </c>
      <c r="R20" s="52">
        <f>R21+R22</f>
        <v>311.5</v>
      </c>
      <c r="S20" s="46">
        <f t="shared" si="10"/>
        <v>0.03439507882016998</v>
      </c>
      <c r="T20" s="51">
        <f t="shared" si="4"/>
        <v>-0.13831258644536648</v>
      </c>
      <c r="U20" s="45" t="e">
        <f t="shared" si="5"/>
        <v>#DIV/0!</v>
      </c>
      <c r="V20" s="45">
        <f t="shared" si="6"/>
        <v>-530.5</v>
      </c>
    </row>
    <row r="21" spans="1:22" ht="14.25">
      <c r="A21" s="59" t="s">
        <v>51</v>
      </c>
      <c r="B21" s="44" t="s">
        <v>52</v>
      </c>
      <c r="C21" s="52">
        <v>184.1</v>
      </c>
      <c r="D21" s="45">
        <v>356</v>
      </c>
      <c r="E21" s="52">
        <v>361.5</v>
      </c>
      <c r="F21" s="45">
        <v>26</v>
      </c>
      <c r="G21" s="45">
        <v>390</v>
      </c>
      <c r="H21" s="46">
        <f t="shared" si="1"/>
        <v>0.050761104186775874</v>
      </c>
      <c r="I21" s="47">
        <f t="shared" si="7"/>
        <v>0.07883817427385886</v>
      </c>
      <c r="J21" s="45">
        <v>542</v>
      </c>
      <c r="K21" s="46">
        <f t="shared" si="8"/>
        <v>0.05252650553369644</v>
      </c>
      <c r="L21" s="47">
        <f t="shared" si="2"/>
        <v>0.49930843706777317</v>
      </c>
      <c r="M21" s="48"/>
      <c r="N21" s="49">
        <f t="shared" si="0"/>
        <v>-1</v>
      </c>
      <c r="O21" s="45"/>
      <c r="P21" s="46" t="e">
        <f t="shared" si="9"/>
        <v>#DIV/0!</v>
      </c>
      <c r="Q21" s="45">
        <f t="shared" si="3"/>
        <v>-1</v>
      </c>
      <c r="R21" s="52">
        <f>'[1]Т.10'!J14</f>
        <v>311.5</v>
      </c>
      <c r="S21" s="46">
        <f t="shared" si="10"/>
        <v>0.03439507882016998</v>
      </c>
      <c r="T21" s="51">
        <f t="shared" si="4"/>
        <v>-0.13831258644536648</v>
      </c>
      <c r="U21" s="45" t="e">
        <f t="shared" si="5"/>
        <v>#DIV/0!</v>
      </c>
      <c r="V21" s="45">
        <f t="shared" si="6"/>
        <v>-230.5</v>
      </c>
    </row>
    <row r="22" spans="1:22" ht="14.25">
      <c r="A22" s="43" t="s">
        <v>53</v>
      </c>
      <c r="B22" s="44" t="s">
        <v>54</v>
      </c>
      <c r="C22" s="45"/>
      <c r="D22" s="45"/>
      <c r="E22" s="45"/>
      <c r="F22" s="45"/>
      <c r="G22" s="45"/>
      <c r="H22" s="46">
        <f t="shared" si="1"/>
        <v>0</v>
      </c>
      <c r="I22" s="54" t="e">
        <f t="shared" si="7"/>
        <v>#DIV/0!</v>
      </c>
      <c r="J22" s="45">
        <v>300</v>
      </c>
      <c r="K22" s="46">
        <f t="shared" si="8"/>
        <v>0.02907371155001648</v>
      </c>
      <c r="L22" s="54" t="e">
        <f t="shared" si="2"/>
        <v>#DIV/0!</v>
      </c>
      <c r="M22" s="48"/>
      <c r="N22" s="49" t="e">
        <f t="shared" si="0"/>
        <v>#DIV/0!</v>
      </c>
      <c r="O22" s="45"/>
      <c r="P22" s="46" t="e">
        <f t="shared" si="9"/>
        <v>#DIV/0!</v>
      </c>
      <c r="Q22" s="45" t="e">
        <f t="shared" si="3"/>
        <v>#DIV/0!</v>
      </c>
      <c r="R22" s="50">
        <f>'[1]Т.10'!J8</f>
        <v>0</v>
      </c>
      <c r="S22" s="46">
        <f t="shared" si="10"/>
        <v>0</v>
      </c>
      <c r="T22" s="56" t="e">
        <f t="shared" si="4"/>
        <v>#DIV/0!</v>
      </c>
      <c r="U22" s="45" t="e">
        <f t="shared" si="5"/>
        <v>#DIV/0!</v>
      </c>
      <c r="V22" s="45">
        <f t="shared" si="6"/>
        <v>-300</v>
      </c>
    </row>
    <row r="23" spans="1:22" ht="14.25">
      <c r="A23" s="43" t="s">
        <v>55</v>
      </c>
      <c r="B23" s="44" t="s">
        <v>56</v>
      </c>
      <c r="C23" s="45"/>
      <c r="D23" s="45">
        <v>117</v>
      </c>
      <c r="E23" s="45"/>
      <c r="F23" s="45"/>
      <c r="G23" s="45"/>
      <c r="H23" s="46">
        <f t="shared" si="1"/>
        <v>0</v>
      </c>
      <c r="I23" s="54" t="e">
        <f t="shared" si="7"/>
        <v>#DIV/0!</v>
      </c>
      <c r="J23" s="45"/>
      <c r="K23" s="46">
        <f t="shared" si="8"/>
        <v>0</v>
      </c>
      <c r="L23" s="54" t="e">
        <f t="shared" si="2"/>
        <v>#DIV/0!</v>
      </c>
      <c r="M23" s="48"/>
      <c r="N23" s="49" t="e">
        <f t="shared" si="0"/>
        <v>#DIV/0!</v>
      </c>
      <c r="O23" s="45"/>
      <c r="P23" s="46" t="e">
        <f t="shared" si="9"/>
        <v>#DIV/0!</v>
      </c>
      <c r="Q23" s="45" t="e">
        <f t="shared" si="3"/>
        <v>#DIV/0!</v>
      </c>
      <c r="R23" s="45">
        <f>'[1]Т.12'!G12</f>
        <v>0</v>
      </c>
      <c r="S23" s="46">
        <f t="shared" si="10"/>
        <v>0</v>
      </c>
      <c r="T23" s="56" t="e">
        <f t="shared" si="4"/>
        <v>#DIV/0!</v>
      </c>
      <c r="U23" s="45" t="e">
        <f t="shared" si="5"/>
        <v>#DIV/0!</v>
      </c>
      <c r="V23" s="45">
        <f t="shared" si="6"/>
        <v>0</v>
      </c>
    </row>
    <row r="24" spans="1:22" ht="14.25" customHeight="1">
      <c r="A24" s="43" t="s">
        <v>57</v>
      </c>
      <c r="B24" s="44" t="s">
        <v>58</v>
      </c>
      <c r="C24" s="50">
        <v>1005.9</v>
      </c>
      <c r="D24" s="45">
        <v>1152</v>
      </c>
      <c r="E24" s="52">
        <v>1215.74</v>
      </c>
      <c r="F24" s="45">
        <v>406</v>
      </c>
      <c r="G24" s="45">
        <v>1215</v>
      </c>
      <c r="H24" s="46">
        <f t="shared" si="1"/>
        <v>0.15814036304341714</v>
      </c>
      <c r="I24" s="47">
        <f t="shared" si="7"/>
        <v>-0.0006086827775675374</v>
      </c>
      <c r="J24" s="45">
        <v>1366</v>
      </c>
      <c r="K24" s="46">
        <f t="shared" si="8"/>
        <v>0.13238229992440836</v>
      </c>
      <c r="L24" s="47">
        <f t="shared" si="2"/>
        <v>0.12359550561797761</v>
      </c>
      <c r="M24" s="48"/>
      <c r="N24" s="49">
        <f t="shared" si="0"/>
        <v>-1</v>
      </c>
      <c r="O24" s="45"/>
      <c r="P24" s="46" t="e">
        <f t="shared" si="9"/>
        <v>#DIV/0!</v>
      </c>
      <c r="Q24" s="45">
        <f t="shared" si="3"/>
        <v>-1</v>
      </c>
      <c r="R24" s="52">
        <f>'[1]Т13'!H9</f>
        <v>1215.74</v>
      </c>
      <c r="S24" s="46">
        <f t="shared" si="10"/>
        <v>0.13423907905243487</v>
      </c>
      <c r="T24" s="51">
        <f t="shared" si="4"/>
        <v>0</v>
      </c>
      <c r="U24" s="45" t="e">
        <f t="shared" si="5"/>
        <v>#DIV/0!</v>
      </c>
      <c r="V24" s="45">
        <f t="shared" si="6"/>
        <v>-150.26</v>
      </c>
    </row>
    <row r="25" spans="2:22" ht="1.5" customHeight="1">
      <c r="B25" s="44" t="s">
        <v>59</v>
      </c>
      <c r="C25" s="45"/>
      <c r="D25" s="45"/>
      <c r="E25" s="45"/>
      <c r="F25" s="45"/>
      <c r="G25" s="45"/>
      <c r="H25" s="46">
        <f t="shared" si="1"/>
        <v>0</v>
      </c>
      <c r="I25" s="54" t="e">
        <f t="shared" si="7"/>
        <v>#DIV/0!</v>
      </c>
      <c r="J25" s="45"/>
      <c r="K25" s="46">
        <f t="shared" si="8"/>
        <v>0</v>
      </c>
      <c r="L25" s="54" t="e">
        <f t="shared" si="2"/>
        <v>#DIV/0!</v>
      </c>
      <c r="M25" s="60"/>
      <c r="N25" s="49" t="e">
        <f t="shared" si="0"/>
        <v>#DIV/0!</v>
      </c>
      <c r="O25" s="45"/>
      <c r="P25" s="46" t="e">
        <f t="shared" si="9"/>
        <v>#DIV/0!</v>
      </c>
      <c r="Q25" s="45" t="e">
        <f t="shared" si="3"/>
        <v>#DIV/0!</v>
      </c>
      <c r="R25" s="45"/>
      <c r="S25" s="46">
        <f t="shared" si="10"/>
        <v>0</v>
      </c>
      <c r="T25" s="56" t="e">
        <f t="shared" si="4"/>
        <v>#DIV/0!</v>
      </c>
      <c r="U25" s="45" t="e">
        <f t="shared" si="5"/>
        <v>#DIV/0!</v>
      </c>
      <c r="V25" s="45">
        <f t="shared" si="6"/>
        <v>0</v>
      </c>
    </row>
    <row r="26" spans="1:22" ht="16.5" customHeight="1" hidden="1">
      <c r="A26" s="43" t="s">
        <v>60</v>
      </c>
      <c r="B26" s="44" t="s">
        <v>61</v>
      </c>
      <c r="C26" s="45"/>
      <c r="D26" s="45"/>
      <c r="E26" s="45"/>
      <c r="F26" s="45"/>
      <c r="G26" s="45"/>
      <c r="H26" s="46">
        <f t="shared" si="1"/>
        <v>0</v>
      </c>
      <c r="I26" s="54" t="e">
        <f t="shared" si="7"/>
        <v>#DIV/0!</v>
      </c>
      <c r="J26" s="45"/>
      <c r="K26" s="46">
        <f t="shared" si="8"/>
        <v>0</v>
      </c>
      <c r="L26" s="54" t="e">
        <f t="shared" si="2"/>
        <v>#DIV/0!</v>
      </c>
      <c r="M26" s="60"/>
      <c r="N26" s="49" t="e">
        <f t="shared" si="0"/>
        <v>#DIV/0!</v>
      </c>
      <c r="O26" s="45"/>
      <c r="P26" s="46" t="e">
        <f t="shared" si="9"/>
        <v>#DIV/0!</v>
      </c>
      <c r="Q26" s="45" t="e">
        <f t="shared" si="3"/>
        <v>#DIV/0!</v>
      </c>
      <c r="R26" s="45">
        <f>'[1]Т13'!H33</f>
        <v>0</v>
      </c>
      <c r="S26" s="46">
        <f t="shared" si="10"/>
        <v>0</v>
      </c>
      <c r="T26" s="56" t="e">
        <f t="shared" si="4"/>
        <v>#DIV/0!</v>
      </c>
      <c r="U26" s="45" t="e">
        <f t="shared" si="5"/>
        <v>#DIV/0!</v>
      </c>
      <c r="V26" s="45">
        <f t="shared" si="6"/>
        <v>0</v>
      </c>
    </row>
    <row r="27" spans="1:22" ht="24.75" customHeight="1" hidden="1">
      <c r="A27" s="57" t="s">
        <v>62</v>
      </c>
      <c r="B27" s="44" t="s">
        <v>63</v>
      </c>
      <c r="C27" s="45"/>
      <c r="D27" s="45"/>
      <c r="E27" s="45"/>
      <c r="F27" s="45"/>
      <c r="G27" s="45"/>
      <c r="H27" s="46">
        <f t="shared" si="1"/>
        <v>0</v>
      </c>
      <c r="I27" s="54" t="e">
        <f t="shared" si="7"/>
        <v>#DIV/0!</v>
      </c>
      <c r="J27" s="45"/>
      <c r="K27" s="46">
        <f t="shared" si="8"/>
        <v>0</v>
      </c>
      <c r="L27" s="54" t="e">
        <f t="shared" si="2"/>
        <v>#DIV/0!</v>
      </c>
      <c r="M27" s="60"/>
      <c r="N27" s="49" t="e">
        <f t="shared" si="0"/>
        <v>#DIV/0!</v>
      </c>
      <c r="O27" s="45"/>
      <c r="P27" s="46" t="e">
        <f t="shared" si="9"/>
        <v>#DIV/0!</v>
      </c>
      <c r="Q27" s="45" t="e">
        <f t="shared" si="3"/>
        <v>#DIV/0!</v>
      </c>
      <c r="R27" s="45">
        <f>'[1]Т13'!G10</f>
        <v>0</v>
      </c>
      <c r="S27" s="46">
        <f t="shared" si="10"/>
        <v>0</v>
      </c>
      <c r="T27" s="56" t="e">
        <f t="shared" si="4"/>
        <v>#DIV/0!</v>
      </c>
      <c r="U27" s="45" t="e">
        <f t="shared" si="5"/>
        <v>#DIV/0!</v>
      </c>
      <c r="V27" s="45">
        <f t="shared" si="6"/>
        <v>0</v>
      </c>
    </row>
    <row r="28" spans="1:22" ht="12" customHeight="1" hidden="1">
      <c r="A28" s="57" t="s">
        <v>64</v>
      </c>
      <c r="B28" s="44" t="s">
        <v>65</v>
      </c>
      <c r="C28" s="45"/>
      <c r="D28" s="45"/>
      <c r="E28" s="45"/>
      <c r="F28" s="45"/>
      <c r="G28" s="45"/>
      <c r="H28" s="46">
        <f t="shared" si="1"/>
        <v>0</v>
      </c>
      <c r="I28" s="54" t="e">
        <f t="shared" si="7"/>
        <v>#DIV/0!</v>
      </c>
      <c r="J28" s="45"/>
      <c r="K28" s="46">
        <f t="shared" si="8"/>
        <v>0</v>
      </c>
      <c r="L28" s="54" t="e">
        <f t="shared" si="2"/>
        <v>#DIV/0!</v>
      </c>
      <c r="M28" s="60"/>
      <c r="N28" s="49" t="e">
        <f t="shared" si="0"/>
        <v>#DIV/0!</v>
      </c>
      <c r="O28" s="45"/>
      <c r="P28" s="46" t="e">
        <f t="shared" si="9"/>
        <v>#DIV/0!</v>
      </c>
      <c r="Q28" s="45" t="e">
        <f t="shared" si="3"/>
        <v>#DIV/0!</v>
      </c>
      <c r="R28" s="45"/>
      <c r="S28" s="46">
        <f t="shared" si="10"/>
        <v>0</v>
      </c>
      <c r="T28" s="56" t="e">
        <f t="shared" si="4"/>
        <v>#DIV/0!</v>
      </c>
      <c r="U28" s="45" t="e">
        <f t="shared" si="5"/>
        <v>#DIV/0!</v>
      </c>
      <c r="V28" s="45">
        <f t="shared" si="6"/>
        <v>0</v>
      </c>
    </row>
    <row r="29" spans="1:22" ht="26.25" customHeight="1" hidden="1">
      <c r="A29" s="57" t="s">
        <v>66</v>
      </c>
      <c r="B29" s="53" t="s">
        <v>67</v>
      </c>
      <c r="C29" s="45"/>
      <c r="D29" s="45"/>
      <c r="E29" s="45"/>
      <c r="F29" s="45"/>
      <c r="G29" s="45"/>
      <c r="H29" s="46">
        <f t="shared" si="1"/>
        <v>0</v>
      </c>
      <c r="I29" s="54" t="e">
        <f t="shared" si="7"/>
        <v>#DIV/0!</v>
      </c>
      <c r="J29" s="45"/>
      <c r="K29" s="46">
        <f t="shared" si="8"/>
        <v>0</v>
      </c>
      <c r="L29" s="54" t="e">
        <f t="shared" si="2"/>
        <v>#DIV/0!</v>
      </c>
      <c r="M29" s="60"/>
      <c r="N29" s="49" t="e">
        <f t="shared" si="0"/>
        <v>#DIV/0!</v>
      </c>
      <c r="O29" s="45"/>
      <c r="P29" s="46" t="e">
        <f t="shared" si="9"/>
        <v>#DIV/0!</v>
      </c>
      <c r="Q29" s="45" t="e">
        <f t="shared" si="3"/>
        <v>#DIV/0!</v>
      </c>
      <c r="R29" s="50"/>
      <c r="S29" s="46">
        <f t="shared" si="10"/>
        <v>0</v>
      </c>
      <c r="T29" s="56" t="e">
        <f t="shared" si="4"/>
        <v>#DIV/0!</v>
      </c>
      <c r="U29" s="45" t="e">
        <f t="shared" si="5"/>
        <v>#DIV/0!</v>
      </c>
      <c r="V29" s="45">
        <f t="shared" si="6"/>
        <v>0</v>
      </c>
    </row>
    <row r="30" spans="1:22" ht="14.25" hidden="1">
      <c r="A30" s="43"/>
      <c r="B30" s="53" t="s">
        <v>68</v>
      </c>
      <c r="C30" s="45"/>
      <c r="D30" s="45"/>
      <c r="E30" s="45"/>
      <c r="F30" s="45"/>
      <c r="G30" s="45"/>
      <c r="H30" s="46">
        <f t="shared" si="1"/>
        <v>0</v>
      </c>
      <c r="I30" s="54" t="e">
        <f t="shared" si="7"/>
        <v>#DIV/0!</v>
      </c>
      <c r="J30" s="45"/>
      <c r="K30" s="46">
        <f t="shared" si="8"/>
        <v>0</v>
      </c>
      <c r="L30" s="54" t="e">
        <f t="shared" si="2"/>
        <v>#DIV/0!</v>
      </c>
      <c r="M30" s="61"/>
      <c r="N30" s="49" t="e">
        <f t="shared" si="0"/>
        <v>#DIV/0!</v>
      </c>
      <c r="O30" s="45"/>
      <c r="P30" s="46" t="e">
        <f t="shared" si="9"/>
        <v>#DIV/0!</v>
      </c>
      <c r="Q30" s="45" t="e">
        <f t="shared" si="3"/>
        <v>#DIV/0!</v>
      </c>
      <c r="R30" s="45"/>
      <c r="S30" s="46">
        <f t="shared" si="10"/>
        <v>0</v>
      </c>
      <c r="T30" s="56" t="e">
        <f t="shared" si="4"/>
        <v>#DIV/0!</v>
      </c>
      <c r="U30" s="45" t="e">
        <f t="shared" si="5"/>
        <v>#DIV/0!</v>
      </c>
      <c r="V30" s="45">
        <f t="shared" si="6"/>
        <v>0</v>
      </c>
    </row>
    <row r="31" spans="1:24" ht="27.75" customHeight="1" hidden="1">
      <c r="A31" s="57" t="s">
        <v>69</v>
      </c>
      <c r="B31" s="53" t="s">
        <v>70</v>
      </c>
      <c r="C31" s="45"/>
      <c r="D31" s="45"/>
      <c r="E31" s="45"/>
      <c r="F31" s="45"/>
      <c r="G31" s="45"/>
      <c r="H31" s="46">
        <f>G31/G$40</f>
        <v>0</v>
      </c>
      <c r="I31" s="54" t="e">
        <f t="shared" si="7"/>
        <v>#DIV/0!</v>
      </c>
      <c r="J31" s="45"/>
      <c r="K31" s="46">
        <f t="shared" si="8"/>
        <v>0</v>
      </c>
      <c r="L31" s="54" t="e">
        <f t="shared" si="2"/>
        <v>#DIV/0!</v>
      </c>
      <c r="M31" s="61"/>
      <c r="N31" s="49" t="e">
        <f t="shared" si="0"/>
        <v>#DIV/0!</v>
      </c>
      <c r="O31" s="45"/>
      <c r="P31" s="46" t="e">
        <f t="shared" si="9"/>
        <v>#DIV/0!</v>
      </c>
      <c r="Q31" s="45" t="e">
        <f t="shared" si="3"/>
        <v>#DIV/0!</v>
      </c>
      <c r="R31" s="62"/>
      <c r="S31" s="46">
        <f>X31/R$40</f>
        <v>0</v>
      </c>
      <c r="T31" s="56" t="e">
        <f>X31/E31-1</f>
        <v>#DIV/0!</v>
      </c>
      <c r="U31" s="45" t="e">
        <f>X31/O31-1</f>
        <v>#DIV/0!</v>
      </c>
      <c r="V31" s="45">
        <f>X31-J31</f>
        <v>0</v>
      </c>
      <c r="X31" s="63"/>
    </row>
    <row r="32" spans="1:22" ht="14.25" hidden="1">
      <c r="A32" s="57" t="s">
        <v>71</v>
      </c>
      <c r="B32" s="53" t="s">
        <v>72</v>
      </c>
      <c r="C32" s="45"/>
      <c r="D32" s="45"/>
      <c r="E32" s="45"/>
      <c r="F32" s="45"/>
      <c r="G32" s="45"/>
      <c r="H32" s="46">
        <f t="shared" si="1"/>
        <v>0</v>
      </c>
      <c r="I32" s="54" t="e">
        <f t="shared" si="7"/>
        <v>#DIV/0!</v>
      </c>
      <c r="J32" s="45"/>
      <c r="K32" s="46">
        <f t="shared" si="8"/>
        <v>0</v>
      </c>
      <c r="L32" s="54" t="e">
        <f t="shared" si="2"/>
        <v>#DIV/0!</v>
      </c>
      <c r="M32" s="61"/>
      <c r="N32" s="49" t="e">
        <f t="shared" si="0"/>
        <v>#DIV/0!</v>
      </c>
      <c r="O32" s="45"/>
      <c r="P32" s="46" t="e">
        <f t="shared" si="9"/>
        <v>#DIV/0!</v>
      </c>
      <c r="Q32" s="45" t="e">
        <f t="shared" si="3"/>
        <v>#DIV/0!</v>
      </c>
      <c r="R32" s="45"/>
      <c r="S32" s="46">
        <f t="shared" si="10"/>
        <v>0</v>
      </c>
      <c r="T32" s="56" t="e">
        <f t="shared" si="4"/>
        <v>#DIV/0!</v>
      </c>
      <c r="U32" s="45" t="e">
        <f t="shared" si="5"/>
        <v>#DIV/0!</v>
      </c>
      <c r="V32" s="45">
        <f t="shared" si="6"/>
        <v>0</v>
      </c>
    </row>
    <row r="33" spans="1:22" ht="24.75" customHeight="1" hidden="1">
      <c r="A33" s="43">
        <v>12</v>
      </c>
      <c r="B33" s="53" t="s">
        <v>73</v>
      </c>
      <c r="C33" s="45"/>
      <c r="D33" s="45"/>
      <c r="E33" s="45"/>
      <c r="F33" s="45"/>
      <c r="G33" s="45"/>
      <c r="H33" s="46">
        <f t="shared" si="1"/>
        <v>0</v>
      </c>
      <c r="I33" s="54" t="e">
        <f t="shared" si="7"/>
        <v>#DIV/0!</v>
      </c>
      <c r="J33" s="45"/>
      <c r="K33" s="46">
        <f t="shared" si="8"/>
        <v>0</v>
      </c>
      <c r="L33" s="54" t="e">
        <f t="shared" si="2"/>
        <v>#DIV/0!</v>
      </c>
      <c r="M33" s="61"/>
      <c r="N33" s="49" t="e">
        <f t="shared" si="0"/>
        <v>#DIV/0!</v>
      </c>
      <c r="O33" s="45"/>
      <c r="P33" s="46" t="e">
        <f t="shared" si="9"/>
        <v>#DIV/0!</v>
      </c>
      <c r="Q33" s="45" t="e">
        <f t="shared" si="3"/>
        <v>#DIV/0!</v>
      </c>
      <c r="R33" s="45"/>
      <c r="S33" s="46">
        <f t="shared" si="10"/>
        <v>0</v>
      </c>
      <c r="T33" s="56" t="e">
        <f t="shared" si="4"/>
        <v>#DIV/0!</v>
      </c>
      <c r="U33" s="45" t="e">
        <f t="shared" si="5"/>
        <v>#DIV/0!</v>
      </c>
      <c r="V33" s="45">
        <f t="shared" si="6"/>
        <v>0</v>
      </c>
    </row>
    <row r="34" spans="1:22" ht="24.75" customHeight="1" hidden="1">
      <c r="A34" s="43" t="s">
        <v>74</v>
      </c>
      <c r="B34" s="53" t="s">
        <v>75</v>
      </c>
      <c r="C34" s="45"/>
      <c r="D34" s="45"/>
      <c r="E34" s="45"/>
      <c r="F34" s="45"/>
      <c r="G34" s="45"/>
      <c r="H34" s="46">
        <f t="shared" si="1"/>
        <v>0</v>
      </c>
      <c r="I34" s="54" t="e">
        <f t="shared" si="7"/>
        <v>#DIV/0!</v>
      </c>
      <c r="J34" s="45"/>
      <c r="K34" s="46">
        <f>J34/J$40</f>
        <v>0</v>
      </c>
      <c r="L34" s="54" t="e">
        <f t="shared" si="2"/>
        <v>#DIV/0!</v>
      </c>
      <c r="M34" s="61"/>
      <c r="N34" s="49" t="e">
        <f t="shared" si="0"/>
        <v>#DIV/0!</v>
      </c>
      <c r="O34" s="45"/>
      <c r="P34" s="46" t="e">
        <f>O34/O$40</f>
        <v>#DIV/0!</v>
      </c>
      <c r="Q34" s="45" t="e">
        <f t="shared" si="3"/>
        <v>#DIV/0!</v>
      </c>
      <c r="R34" s="45"/>
      <c r="S34" s="46">
        <f>R34/R$40</f>
        <v>0</v>
      </c>
      <c r="T34" s="56" t="e">
        <f t="shared" si="4"/>
        <v>#DIV/0!</v>
      </c>
      <c r="U34" s="45" t="e">
        <f t="shared" si="5"/>
        <v>#DIV/0!</v>
      </c>
      <c r="V34" s="45">
        <f t="shared" si="6"/>
        <v>0</v>
      </c>
    </row>
    <row r="35" spans="1:22" ht="15">
      <c r="A35" s="43" t="s">
        <v>76</v>
      </c>
      <c r="B35" s="64" t="s">
        <v>77</v>
      </c>
      <c r="C35" s="45">
        <v>6551.9</v>
      </c>
      <c r="D35" s="45">
        <f>D9+D10+D11+D12+D13+D14+D15+D16+D20+D23+D24+D33-D34</f>
        <v>7951.1</v>
      </c>
      <c r="E35" s="45">
        <v>7755.29</v>
      </c>
      <c r="F35" s="45">
        <f>F9+F10+F11+F12+F13+F14+F15+F16+F20+F23+F24+F33-F34</f>
        <v>2857.8</v>
      </c>
      <c r="G35" s="45">
        <f>G9+G10+G11+G12+G13+G14+G15+G16+G20+G23+G24+G33-G34</f>
        <v>7900.2</v>
      </c>
      <c r="H35" s="46">
        <f>G35/G$40</f>
        <v>1.028263782811197</v>
      </c>
      <c r="I35" s="47">
        <f t="shared" si="7"/>
        <v>0.01868531028497955</v>
      </c>
      <c r="J35" s="45">
        <f>J9+J10+J11+J12+J13+J14+J15+J16+J20+J23+J24+J33-J34</f>
        <v>9827.3</v>
      </c>
      <c r="K35" s="46">
        <f t="shared" si="8"/>
        <v>0.9523869517182564</v>
      </c>
      <c r="L35" s="47">
        <f t="shared" si="2"/>
        <v>0.26717376139383564</v>
      </c>
      <c r="M35" s="65">
        <f>M9+M10+M11+M12+M13+M14+M15+M16+M20+M23+M24</f>
        <v>0</v>
      </c>
      <c r="N35" s="49">
        <f t="shared" si="0"/>
        <v>-1</v>
      </c>
      <c r="O35" s="45"/>
      <c r="P35" s="46" t="e">
        <f t="shared" si="9"/>
        <v>#DIV/0!</v>
      </c>
      <c r="Q35" s="45">
        <f t="shared" si="3"/>
        <v>-1</v>
      </c>
      <c r="R35" s="66">
        <f>R9+R10+R11+R12+R13+R14+R15+R16+R20+R23+R24+R33-R34</f>
        <v>8965.96288127</v>
      </c>
      <c r="S35" s="46">
        <f t="shared" si="10"/>
        <v>0.9900000000000001</v>
      </c>
      <c r="T35" s="51">
        <f t="shared" si="4"/>
        <v>0.156109298462082</v>
      </c>
      <c r="U35" s="45" t="e">
        <f t="shared" si="5"/>
        <v>#DIV/0!</v>
      </c>
      <c r="V35" s="45">
        <f t="shared" si="6"/>
        <v>-861.3371187299999</v>
      </c>
    </row>
    <row r="36" spans="1:22" ht="25.5">
      <c r="A36" s="43" t="s">
        <v>78</v>
      </c>
      <c r="B36" s="53" t="s">
        <v>79</v>
      </c>
      <c r="C36" s="67">
        <v>10.7</v>
      </c>
      <c r="D36" s="67">
        <v>10.1</v>
      </c>
      <c r="E36" s="67">
        <v>10.4</v>
      </c>
      <c r="F36" s="67">
        <v>4.37</v>
      </c>
      <c r="G36" s="67">
        <v>10.2</v>
      </c>
      <c r="H36" s="46"/>
      <c r="I36" s="47">
        <f t="shared" si="7"/>
        <v>-0.019230769230769384</v>
      </c>
      <c r="J36" s="67">
        <v>10.2</v>
      </c>
      <c r="K36" s="46"/>
      <c r="L36" s="47">
        <f t="shared" si="2"/>
        <v>-0.019230769230769384</v>
      </c>
      <c r="M36" s="68"/>
      <c r="N36" s="49">
        <f t="shared" si="0"/>
        <v>-1</v>
      </c>
      <c r="O36" s="45"/>
      <c r="P36" s="46"/>
      <c r="Q36" s="45">
        <f t="shared" si="3"/>
        <v>-1</v>
      </c>
      <c r="R36" s="67">
        <f>'[1]Т 2'!J70</f>
        <v>10.2</v>
      </c>
      <c r="S36" s="46"/>
      <c r="T36" s="51">
        <f t="shared" si="4"/>
        <v>-0.019230769230769384</v>
      </c>
      <c r="U36" s="45" t="e">
        <f t="shared" si="5"/>
        <v>#DIV/0!</v>
      </c>
      <c r="V36" s="45">
        <f t="shared" si="6"/>
        <v>0</v>
      </c>
    </row>
    <row r="37" spans="1:22" ht="15">
      <c r="A37" s="43" t="s">
        <v>80</v>
      </c>
      <c r="B37" s="53" t="s">
        <v>81</v>
      </c>
      <c r="C37" s="52">
        <v>612.33</v>
      </c>
      <c r="D37" s="45">
        <f>D35/D36</f>
        <v>787.2376237623763</v>
      </c>
      <c r="E37" s="52">
        <v>745.7</v>
      </c>
      <c r="F37" s="52">
        <f>F35/F36</f>
        <v>653.9588100686499</v>
      </c>
      <c r="G37" s="52">
        <f>G35/G36</f>
        <v>774.529411764706</v>
      </c>
      <c r="H37" s="46"/>
      <c r="I37" s="47">
        <f t="shared" si="7"/>
        <v>0.038660871348673576</v>
      </c>
      <c r="J37" s="52">
        <f>J35/J36</f>
        <v>963.4607843137255</v>
      </c>
      <c r="K37" s="46"/>
      <c r="L37" s="47">
        <f t="shared" si="2"/>
        <v>0.29202197172284494</v>
      </c>
      <c r="M37" s="69" t="e">
        <f>M35/M36</f>
        <v>#DIV/0!</v>
      </c>
      <c r="N37" s="49" t="e">
        <f t="shared" si="0"/>
        <v>#DIV/0!</v>
      </c>
      <c r="O37" s="45"/>
      <c r="P37" s="46"/>
      <c r="Q37" s="45">
        <f>O37/E37-1</f>
        <v>-1</v>
      </c>
      <c r="R37" s="66">
        <f>R35/R36</f>
        <v>879.0159687519608</v>
      </c>
      <c r="S37" s="46"/>
      <c r="T37" s="51">
        <f t="shared" si="4"/>
        <v>0.17877962820431903</v>
      </c>
      <c r="U37" s="45" t="e">
        <f>R37/O37-1</f>
        <v>#DIV/0!</v>
      </c>
      <c r="V37" s="52">
        <f>R37-J37</f>
        <v>-84.4448155617647</v>
      </c>
    </row>
    <row r="38" spans="1:22" ht="15">
      <c r="A38" s="43" t="s">
        <v>82</v>
      </c>
      <c r="B38" s="53" t="s">
        <v>83</v>
      </c>
      <c r="C38" s="45">
        <v>66.2</v>
      </c>
      <c r="D38" s="50">
        <v>58</v>
      </c>
      <c r="E38" s="45">
        <v>78.41</v>
      </c>
      <c r="F38" s="50">
        <f>F40-F35</f>
        <v>474.1999999999998</v>
      </c>
      <c r="G38" s="50">
        <f>G40-G35</f>
        <v>-217.15200000000004</v>
      </c>
      <c r="H38" s="46">
        <f>G38/G$40</f>
        <v>-0.028263782811196812</v>
      </c>
      <c r="I38" s="47">
        <f t="shared" si="7"/>
        <v>-3.7694426731284283</v>
      </c>
      <c r="J38" s="45">
        <v>491.3</v>
      </c>
      <c r="K38" s="46">
        <f>J38/J$40</f>
        <v>0.047613048281743654</v>
      </c>
      <c r="L38" s="47">
        <f t="shared" si="2"/>
        <v>5.265782425711007</v>
      </c>
      <c r="M38" s="70"/>
      <c r="N38" s="49">
        <f t="shared" si="0"/>
        <v>-1</v>
      </c>
      <c r="O38" s="45"/>
      <c r="P38" s="46" t="e">
        <f>O38/O$40</f>
        <v>#DIV/0!</v>
      </c>
      <c r="Q38" s="45">
        <f t="shared" si="3"/>
        <v>-1</v>
      </c>
      <c r="R38" s="66">
        <f>R35/0.99*0.01</f>
        <v>90.5652816289899</v>
      </c>
      <c r="S38" s="46">
        <f t="shared" si="10"/>
        <v>0.01</v>
      </c>
      <c r="T38" s="51">
        <f t="shared" si="4"/>
        <v>0.15502208428758957</v>
      </c>
      <c r="U38" s="45" t="e">
        <f t="shared" si="5"/>
        <v>#DIV/0!</v>
      </c>
      <c r="V38" s="45">
        <f t="shared" si="6"/>
        <v>-400.7347183710101</v>
      </c>
    </row>
    <row r="39" spans="1:22" ht="14.25">
      <c r="A39" s="43" t="s">
        <v>84</v>
      </c>
      <c r="B39" s="53" t="s">
        <v>85</v>
      </c>
      <c r="C39" s="46">
        <v>0.01</v>
      </c>
      <c r="D39" s="51">
        <v>0.0092</v>
      </c>
      <c r="E39" s="51">
        <v>0.011</v>
      </c>
      <c r="F39" s="45">
        <v>5.9</v>
      </c>
      <c r="G39" s="45"/>
      <c r="H39" s="46"/>
      <c r="I39" s="47"/>
      <c r="J39" s="71">
        <v>0.05</v>
      </c>
      <c r="K39" s="46"/>
      <c r="L39" s="47"/>
      <c r="M39" s="49"/>
      <c r="N39" s="49"/>
      <c r="O39" s="45"/>
      <c r="P39" s="46"/>
      <c r="Q39" s="45"/>
      <c r="R39" s="72"/>
      <c r="S39" s="46"/>
      <c r="T39" s="51"/>
      <c r="U39" s="45"/>
      <c r="V39" s="45"/>
    </row>
    <row r="40" spans="1:22" ht="15">
      <c r="A40" s="43" t="s">
        <v>86</v>
      </c>
      <c r="B40" s="64" t="s">
        <v>87</v>
      </c>
      <c r="C40" s="73">
        <f>C35+C38</f>
        <v>6618.099999999999</v>
      </c>
      <c r="D40" s="74">
        <f>D41*D36</f>
        <v>6246.951</v>
      </c>
      <c r="E40" s="73">
        <f>E35+E38</f>
        <v>7833.7</v>
      </c>
      <c r="F40" s="74">
        <v>3332</v>
      </c>
      <c r="G40" s="74">
        <f>G41*G36</f>
        <v>7683.048</v>
      </c>
      <c r="H40" s="46">
        <f>G40/G$40</f>
        <v>1</v>
      </c>
      <c r="I40" s="47">
        <f>G40/E40-1</f>
        <v>-0.019231270025658387</v>
      </c>
      <c r="J40" s="73">
        <f>J35+J38</f>
        <v>10318.599999999999</v>
      </c>
      <c r="K40" s="46">
        <f>J40/J$40</f>
        <v>1</v>
      </c>
      <c r="L40" s="47">
        <f>J40/E40-1</f>
        <v>0.31720642863525517</v>
      </c>
      <c r="M40" s="75"/>
      <c r="N40" s="49">
        <f>M40/E40-1</f>
        <v>-1</v>
      </c>
      <c r="O40" s="45"/>
      <c r="P40" s="46" t="e">
        <f>O40/O$40</f>
        <v>#DIV/0!</v>
      </c>
      <c r="Q40" s="45">
        <f t="shared" si="3"/>
        <v>-1</v>
      </c>
      <c r="R40" s="66">
        <f>R35+R38</f>
        <v>9056.528162898989</v>
      </c>
      <c r="S40" s="46">
        <f>R40/R$40</f>
        <v>1</v>
      </c>
      <c r="T40" s="51">
        <f t="shared" si="4"/>
        <v>0.1560984161889003</v>
      </c>
      <c r="U40" s="45" t="e">
        <f t="shared" si="5"/>
        <v>#DIV/0!</v>
      </c>
      <c r="V40" s="45">
        <f t="shared" si="6"/>
        <v>-1262.0718371010098</v>
      </c>
    </row>
    <row r="41" spans="1:22" ht="25.5" customHeight="1">
      <c r="A41" s="43" t="s">
        <v>88</v>
      </c>
      <c r="B41" s="53" t="s">
        <v>89</v>
      </c>
      <c r="C41" s="66">
        <v>618.51</v>
      </c>
      <c r="D41" s="66">
        <v>618.51</v>
      </c>
      <c r="E41" s="66">
        <v>753.24</v>
      </c>
      <c r="F41" s="66">
        <f>E41</f>
        <v>753.24</v>
      </c>
      <c r="G41" s="66">
        <f>E41</f>
        <v>753.24</v>
      </c>
      <c r="H41" s="46"/>
      <c r="I41" s="47">
        <f>G41/E41-1</f>
        <v>0</v>
      </c>
      <c r="J41" s="66">
        <f>J40/J36</f>
        <v>1011.627450980392</v>
      </c>
      <c r="K41" s="46"/>
      <c r="L41" s="47">
        <f>J41/E41-1</f>
        <v>0.34303469144016785</v>
      </c>
      <c r="M41" s="70"/>
      <c r="N41" s="49">
        <f>M41/E41-1</f>
        <v>-1</v>
      </c>
      <c r="O41" s="45"/>
      <c r="P41" s="46"/>
      <c r="Q41" s="45">
        <f t="shared" si="3"/>
        <v>-1</v>
      </c>
      <c r="R41" s="66">
        <f>R40/R36</f>
        <v>887.8949179312734</v>
      </c>
      <c r="S41" s="46"/>
      <c r="T41" s="76">
        <f t="shared" si="4"/>
        <v>0.1787676144804755</v>
      </c>
      <c r="U41" s="45" t="e">
        <f>R41/O41-1</f>
        <v>#DIV/0!</v>
      </c>
      <c r="V41" s="45">
        <f t="shared" si="6"/>
        <v>-123.73253304911862</v>
      </c>
    </row>
    <row r="42" spans="1:22" ht="14.25">
      <c r="A42" s="77" t="s">
        <v>90</v>
      </c>
      <c r="B42" s="78" t="s">
        <v>91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52">
        <f>R41*R36</f>
        <v>9056.528162898989</v>
      </c>
      <c r="S42" s="45"/>
      <c r="T42" s="51"/>
      <c r="U42" s="45"/>
      <c r="V42" s="45"/>
    </row>
    <row r="43" spans="1:22" ht="14.25">
      <c r="A43" s="77" t="s">
        <v>92</v>
      </c>
      <c r="B43" s="78" t="s">
        <v>93</v>
      </c>
      <c r="C43" s="45"/>
      <c r="D43" s="45"/>
      <c r="E43" s="45">
        <f>'[1]Т.8.2.'!E21</f>
        <v>4329.8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>
        <f>'[1]Т.8.2.'!I21</f>
        <v>4329.8</v>
      </c>
      <c r="S43" s="45"/>
      <c r="T43" s="45"/>
      <c r="U43" s="45"/>
      <c r="V43" s="45"/>
    </row>
    <row r="44" spans="1:22" ht="12" customHeight="1">
      <c r="A44" s="79"/>
      <c r="B44" s="80"/>
      <c r="C44" s="81"/>
      <c r="D44" s="81"/>
      <c r="E44" s="81"/>
      <c r="F44" s="81"/>
      <c r="G44" s="81"/>
      <c r="H44" s="82"/>
      <c r="I44" s="82"/>
      <c r="J44" s="82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</row>
    <row r="45" spans="1:10" ht="12.75" hidden="1">
      <c r="A45" s="79"/>
      <c r="B45" s="80"/>
      <c r="C45" s="80"/>
      <c r="D45" s="80"/>
      <c r="E45" s="80"/>
      <c r="F45" s="80">
        <f>(765.57*61+753.24*29)/90</f>
        <v>761.5970000000001</v>
      </c>
      <c r="G45" s="80"/>
      <c r="H45" s="84"/>
      <c r="I45" s="84"/>
      <c r="J45" s="84"/>
    </row>
    <row r="46" spans="1:10" ht="12.75">
      <c r="A46" s="85"/>
      <c r="B46" s="86"/>
      <c r="C46" s="84"/>
      <c r="D46" s="84"/>
      <c r="E46" s="84"/>
      <c r="F46" s="84"/>
      <c r="G46" s="84"/>
      <c r="H46" s="84"/>
      <c r="I46" s="84"/>
      <c r="J46" s="84"/>
    </row>
    <row r="47" spans="1:2" ht="12.75">
      <c r="A47" s="87"/>
      <c r="B47" s="88"/>
    </row>
    <row r="48" spans="1:2" ht="12.75">
      <c r="A48" s="87"/>
      <c r="B48" s="88"/>
    </row>
    <row r="49" spans="1:2" ht="12.75">
      <c r="A49" s="87"/>
      <c r="B49" s="88"/>
    </row>
    <row r="50" spans="1:2" ht="12.75">
      <c r="A50" s="87"/>
      <c r="B50" s="88"/>
    </row>
    <row r="51" spans="1:2" ht="12.75">
      <c r="A51" s="87"/>
      <c r="B51" s="88"/>
    </row>
    <row r="52" ht="12.75">
      <c r="B52" s="88"/>
    </row>
    <row r="53" ht="12.75">
      <c r="B53" s="88"/>
    </row>
    <row r="54" ht="12.75">
      <c r="B54" s="88"/>
    </row>
    <row r="55" ht="12.75">
      <c r="B55" s="88"/>
    </row>
    <row r="56" ht="12.75">
      <c r="B56" s="88"/>
    </row>
    <row r="57" ht="12.75">
      <c r="B57" s="88"/>
    </row>
    <row r="58" ht="12.75">
      <c r="B58" s="88"/>
    </row>
    <row r="59" ht="12.75">
      <c r="B59" s="88"/>
    </row>
    <row r="60" ht="12.75">
      <c r="B60" s="88"/>
    </row>
    <row r="61" ht="12.75">
      <c r="B61" s="88"/>
    </row>
    <row r="62" ht="12.75">
      <c r="B62" s="88"/>
    </row>
    <row r="63" ht="12.75">
      <c r="B63" s="88"/>
    </row>
    <row r="64" ht="12.75">
      <c r="B64" s="88"/>
    </row>
    <row r="65" ht="12.75">
      <c r="B65" s="88"/>
    </row>
    <row r="66" ht="12.75">
      <c r="B66" s="88"/>
    </row>
    <row r="67" ht="12.75">
      <c r="B67" s="88"/>
    </row>
    <row r="68" ht="12.75">
      <c r="B68" s="88"/>
    </row>
    <row r="69" ht="12.75">
      <c r="B69" s="88"/>
    </row>
    <row r="70" ht="12.75">
      <c r="B70" s="88"/>
    </row>
    <row r="71" ht="12.75">
      <c r="B71" s="88"/>
    </row>
    <row r="72" ht="12.75">
      <c r="B72" s="89"/>
    </row>
    <row r="73" ht="12.75">
      <c r="B73" s="89"/>
    </row>
    <row r="74" ht="12.75">
      <c r="B74" s="89"/>
    </row>
    <row r="75" ht="12.75">
      <c r="B75" s="89"/>
    </row>
    <row r="76" ht="12.75">
      <c r="B76" s="89"/>
    </row>
    <row r="77" ht="12.75">
      <c r="B77" s="89"/>
    </row>
    <row r="78" ht="12.75">
      <c r="B78" s="89"/>
    </row>
    <row r="79" ht="12.75">
      <c r="B79" s="89"/>
    </row>
    <row r="80" ht="12.75">
      <c r="B80" s="89"/>
    </row>
    <row r="81" ht="12.75">
      <c r="B81" s="89"/>
    </row>
  </sheetData>
  <mergeCells count="26">
    <mergeCell ref="S6:S7"/>
    <mergeCell ref="T6:T7"/>
    <mergeCell ref="U6:U7"/>
    <mergeCell ref="V6:V7"/>
    <mergeCell ref="O6:O7"/>
    <mergeCell ref="P6:P7"/>
    <mergeCell ref="Q6:Q7"/>
    <mergeCell ref="R6:R7"/>
    <mergeCell ref="O5:V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A5:A7"/>
    <mergeCell ref="B5:B7"/>
    <mergeCell ref="C5:J5"/>
    <mergeCell ref="M5:N5"/>
    <mergeCell ref="C1:V1"/>
    <mergeCell ref="A2:V2"/>
    <mergeCell ref="B3:I3"/>
    <mergeCell ref="U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:IV16384"/>
    </sheetView>
  </sheetViews>
  <sheetFormatPr defaultColWidth="9.33203125" defaultRowHeight="12.75"/>
  <cols>
    <col min="1" max="1" width="4.16015625" style="90" customWidth="1"/>
    <col min="2" max="2" width="38.33203125" style="90" customWidth="1"/>
    <col min="3" max="3" width="11" style="90" customWidth="1"/>
    <col min="4" max="4" width="9.5" style="90" customWidth="1"/>
    <col min="5" max="5" width="10.33203125" style="90" customWidth="1"/>
    <col min="6" max="6" width="11.33203125" style="90" customWidth="1"/>
    <col min="7" max="7" width="10.16015625" style="90" customWidth="1"/>
    <col min="8" max="8" width="9.33203125" style="90" customWidth="1"/>
    <col min="9" max="9" width="13.16015625" style="90" customWidth="1"/>
    <col min="10" max="10" width="13.33203125" style="90" customWidth="1"/>
    <col min="11" max="16384" width="9.33203125" style="90" customWidth="1"/>
  </cols>
  <sheetData>
    <row r="1" spans="8:9" ht="12.75">
      <c r="H1" s="91" t="s">
        <v>94</v>
      </c>
      <c r="I1" s="91"/>
    </row>
    <row r="2" spans="1:9" ht="15" customHeight="1">
      <c r="A2" s="92" t="s">
        <v>95</v>
      </c>
      <c r="B2" s="92"/>
      <c r="C2" s="92"/>
      <c r="D2" s="92"/>
      <c r="E2" s="92"/>
      <c r="F2" s="92"/>
      <c r="G2" s="92"/>
      <c r="H2" s="92"/>
      <c r="I2" s="92"/>
    </row>
    <row r="3" spans="8:9" ht="12.75" customHeight="1" thickBot="1">
      <c r="H3" s="93" t="s">
        <v>96</v>
      </c>
      <c r="I3" s="93"/>
    </row>
    <row r="4" spans="1:10" ht="12.75" customHeight="1" thickBot="1">
      <c r="A4" s="94" t="s">
        <v>97</v>
      </c>
      <c r="B4" s="95"/>
      <c r="C4" s="96" t="s">
        <v>8</v>
      </c>
      <c r="D4" s="97"/>
      <c r="E4" s="98"/>
      <c r="F4" s="99" t="s">
        <v>98</v>
      </c>
      <c r="G4" s="100"/>
      <c r="H4" s="100"/>
      <c r="I4" s="101" t="s">
        <v>99</v>
      </c>
      <c r="J4" s="101" t="s">
        <v>100</v>
      </c>
    </row>
    <row r="5" spans="1:10" ht="54" customHeight="1" thickBot="1">
      <c r="A5" s="102"/>
      <c r="B5" s="103"/>
      <c r="C5" s="104" t="s">
        <v>101</v>
      </c>
      <c r="D5" s="104" t="s">
        <v>102</v>
      </c>
      <c r="E5" s="105" t="s">
        <v>103</v>
      </c>
      <c r="F5" s="106" t="s">
        <v>101</v>
      </c>
      <c r="G5" s="107" t="s">
        <v>25</v>
      </c>
      <c r="H5" s="108" t="s">
        <v>104</v>
      </c>
      <c r="I5" s="109"/>
      <c r="J5" s="110"/>
    </row>
    <row r="6" spans="1:11" ht="9" customHeight="1">
      <c r="A6" s="111">
        <v>1</v>
      </c>
      <c r="B6" s="112">
        <v>2</v>
      </c>
      <c r="C6" s="112">
        <v>3</v>
      </c>
      <c r="D6" s="112">
        <v>4</v>
      </c>
      <c r="E6" s="113">
        <v>5</v>
      </c>
      <c r="F6" s="114">
        <v>6</v>
      </c>
      <c r="G6" s="115">
        <v>7</v>
      </c>
      <c r="H6" s="113">
        <v>8</v>
      </c>
      <c r="I6" s="116">
        <v>9</v>
      </c>
      <c r="J6" s="117"/>
      <c r="K6" s="118"/>
    </row>
    <row r="7" spans="1:10" ht="13.5" customHeight="1">
      <c r="A7" s="119" t="s">
        <v>27</v>
      </c>
      <c r="B7" s="120" t="s">
        <v>105</v>
      </c>
      <c r="C7" s="121">
        <v>12.5</v>
      </c>
      <c r="D7" s="122">
        <v>11.5</v>
      </c>
      <c r="E7" s="123">
        <v>1</v>
      </c>
      <c r="F7" s="124">
        <v>12</v>
      </c>
      <c r="G7" s="123">
        <v>4.9</v>
      </c>
      <c r="H7" s="125">
        <v>11.8</v>
      </c>
      <c r="I7" s="126">
        <v>11.8</v>
      </c>
      <c r="J7" s="127">
        <f>J24+J15</f>
        <v>11.8</v>
      </c>
    </row>
    <row r="8" spans="1:10" ht="12.75" customHeight="1" hidden="1">
      <c r="A8" s="128"/>
      <c r="B8" s="129" t="s">
        <v>106</v>
      </c>
      <c r="C8" s="130"/>
      <c r="D8" s="122"/>
      <c r="E8" s="131"/>
      <c r="F8" s="132"/>
      <c r="G8" s="131"/>
      <c r="H8" s="131"/>
      <c r="I8" s="132"/>
      <c r="J8" s="127"/>
    </row>
    <row r="9" spans="1:10" ht="10.5" customHeight="1">
      <c r="A9" s="128"/>
      <c r="B9" s="129" t="s">
        <v>107</v>
      </c>
      <c r="C9" s="130"/>
      <c r="D9" s="122"/>
      <c r="E9" s="131"/>
      <c r="F9" s="132"/>
      <c r="G9" s="131"/>
      <c r="H9" s="131"/>
      <c r="I9" s="132"/>
      <c r="J9" s="127"/>
    </row>
    <row r="10" spans="1:10" ht="12.75">
      <c r="A10" s="128"/>
      <c r="B10" s="129" t="s">
        <v>108</v>
      </c>
      <c r="C10" s="121">
        <v>12.5</v>
      </c>
      <c r="D10" s="122">
        <v>11.5</v>
      </c>
      <c r="E10" s="123">
        <v>1</v>
      </c>
      <c r="F10" s="124">
        <v>12</v>
      </c>
      <c r="G10" s="123">
        <v>4.9</v>
      </c>
      <c r="H10" s="125">
        <v>11.8</v>
      </c>
      <c r="I10" s="124">
        <v>11.8</v>
      </c>
      <c r="J10" s="127">
        <f>J7</f>
        <v>11.8</v>
      </c>
    </row>
    <row r="11" spans="1:10" ht="12.75">
      <c r="A11" s="128"/>
      <c r="B11" s="129" t="s">
        <v>109</v>
      </c>
      <c r="C11" s="121"/>
      <c r="D11" s="122"/>
      <c r="E11" s="131"/>
      <c r="F11" s="124"/>
      <c r="G11" s="131"/>
      <c r="H11" s="125"/>
      <c r="I11" s="124"/>
      <c r="J11" s="127"/>
    </row>
    <row r="12" spans="1:10" ht="12.75">
      <c r="A12" s="128"/>
      <c r="B12" s="129" t="s">
        <v>110</v>
      </c>
      <c r="C12" s="121"/>
      <c r="D12" s="122"/>
      <c r="E12" s="131"/>
      <c r="F12" s="124"/>
      <c r="G12" s="131"/>
      <c r="H12" s="125"/>
      <c r="I12" s="124"/>
      <c r="J12" s="127"/>
    </row>
    <row r="13" spans="1:10" ht="12.75">
      <c r="A13" s="128"/>
      <c r="B13" s="129" t="s">
        <v>111</v>
      </c>
      <c r="C13" s="121"/>
      <c r="D13" s="122"/>
      <c r="E13" s="131"/>
      <c r="F13" s="124"/>
      <c r="G13" s="131"/>
      <c r="H13" s="125"/>
      <c r="I13" s="124"/>
      <c r="J13" s="127"/>
    </row>
    <row r="14" spans="1:10" ht="0.75" customHeight="1">
      <c r="A14" s="128"/>
      <c r="B14" s="129" t="s">
        <v>112</v>
      </c>
      <c r="C14" s="121">
        <v>0.3</v>
      </c>
      <c r="D14" s="122"/>
      <c r="E14" s="131"/>
      <c r="F14" s="124"/>
      <c r="G14" s="131"/>
      <c r="H14" s="125"/>
      <c r="I14" s="124"/>
      <c r="J14" s="127"/>
    </row>
    <row r="15" spans="1:10" ht="25.5" customHeight="1">
      <c r="A15" s="119" t="s">
        <v>29</v>
      </c>
      <c r="B15" s="120" t="s">
        <v>113</v>
      </c>
      <c r="C15" s="121">
        <v>0.3</v>
      </c>
      <c r="D15" s="122">
        <v>0.3</v>
      </c>
      <c r="E15" s="131"/>
      <c r="F15" s="124">
        <v>0.3</v>
      </c>
      <c r="G15" s="131">
        <v>0.13</v>
      </c>
      <c r="H15" s="125">
        <v>0.3</v>
      </c>
      <c r="I15" s="126">
        <v>0.3</v>
      </c>
      <c r="J15" s="127">
        <f>F15</f>
        <v>0.3</v>
      </c>
    </row>
    <row r="16" spans="1:10" ht="0.75" customHeight="1">
      <c r="A16" s="128"/>
      <c r="B16" s="129" t="s">
        <v>106</v>
      </c>
      <c r="C16" s="130"/>
      <c r="D16" s="122"/>
      <c r="E16" s="131"/>
      <c r="F16" s="132">
        <v>0.3</v>
      </c>
      <c r="G16" s="131"/>
      <c r="H16" s="131"/>
      <c r="I16" s="132"/>
      <c r="J16" s="127"/>
    </row>
    <row r="17" spans="1:10" ht="9.75" customHeight="1">
      <c r="A17" s="128"/>
      <c r="B17" s="129" t="s">
        <v>107</v>
      </c>
      <c r="C17" s="130"/>
      <c r="D17" s="122"/>
      <c r="E17" s="131"/>
      <c r="F17" s="132"/>
      <c r="G17" s="131"/>
      <c r="H17" s="131"/>
      <c r="I17" s="132"/>
      <c r="J17" s="127"/>
    </row>
    <row r="18" spans="1:10" ht="14.25" customHeight="1">
      <c r="A18" s="128"/>
      <c r="B18" s="129" t="s">
        <v>108</v>
      </c>
      <c r="C18" s="121">
        <v>0.3</v>
      </c>
      <c r="D18" s="122">
        <v>0.3</v>
      </c>
      <c r="E18" s="131"/>
      <c r="F18" s="124">
        <v>0.3</v>
      </c>
      <c r="G18" s="131">
        <v>0.13</v>
      </c>
      <c r="H18" s="125">
        <v>0.3</v>
      </c>
      <c r="I18" s="124">
        <v>0.3</v>
      </c>
      <c r="J18" s="127">
        <f>J15</f>
        <v>0.3</v>
      </c>
    </row>
    <row r="19" spans="1:10" ht="15" customHeight="1">
      <c r="A19" s="128"/>
      <c r="B19" s="129" t="s">
        <v>109</v>
      </c>
      <c r="C19" s="121"/>
      <c r="D19" s="122"/>
      <c r="E19" s="131"/>
      <c r="F19" s="124"/>
      <c r="G19" s="131"/>
      <c r="H19" s="125"/>
      <c r="I19" s="124"/>
      <c r="J19" s="127"/>
    </row>
    <row r="20" spans="1:10" ht="12.75" customHeight="1">
      <c r="A20" s="128"/>
      <c r="B20" s="129" t="s">
        <v>110</v>
      </c>
      <c r="C20" s="121"/>
      <c r="D20" s="122"/>
      <c r="E20" s="131"/>
      <c r="F20" s="124"/>
      <c r="G20" s="131"/>
      <c r="H20" s="125"/>
      <c r="I20" s="124"/>
      <c r="J20" s="127"/>
    </row>
    <row r="21" spans="1:10" ht="15" customHeight="1">
      <c r="A21" s="128"/>
      <c r="B21" s="129" t="s">
        <v>111</v>
      </c>
      <c r="C21" s="121"/>
      <c r="D21" s="122"/>
      <c r="E21" s="131"/>
      <c r="F21" s="124"/>
      <c r="G21" s="131"/>
      <c r="H21" s="125"/>
      <c r="I21" s="124"/>
      <c r="J21" s="127"/>
    </row>
    <row r="22" spans="1:10" ht="13.5" customHeight="1" hidden="1">
      <c r="A22" s="128"/>
      <c r="B22" s="129" t="s">
        <v>112</v>
      </c>
      <c r="C22" s="121"/>
      <c r="D22" s="122"/>
      <c r="E22" s="131"/>
      <c r="F22" s="124"/>
      <c r="G22" s="131"/>
      <c r="H22" s="125"/>
      <c r="I22" s="124"/>
      <c r="J22" s="127"/>
    </row>
    <row r="23" spans="1:10" ht="12.75">
      <c r="A23" s="133" t="s">
        <v>31</v>
      </c>
      <c r="B23" s="120" t="s">
        <v>114</v>
      </c>
      <c r="C23" s="134"/>
      <c r="D23" s="135"/>
      <c r="E23" s="136"/>
      <c r="F23" s="137">
        <f>F15/F7</f>
        <v>0.024999999999999998</v>
      </c>
      <c r="G23" s="136"/>
      <c r="H23" s="138"/>
      <c r="I23" s="137"/>
      <c r="J23" s="137">
        <f>J15/J7</f>
        <v>0.02542372881355932</v>
      </c>
    </row>
    <row r="24" spans="1:10" ht="24">
      <c r="A24" s="119" t="s">
        <v>33</v>
      </c>
      <c r="B24" s="139" t="s">
        <v>115</v>
      </c>
      <c r="C24" s="134" t="s">
        <v>116</v>
      </c>
      <c r="D24" s="135" t="s">
        <v>117</v>
      </c>
      <c r="E24" s="136" t="s">
        <v>118</v>
      </c>
      <c r="F24" s="124">
        <v>11.7</v>
      </c>
      <c r="G24" s="136" t="s">
        <v>119</v>
      </c>
      <c r="H24" s="125">
        <v>11.5</v>
      </c>
      <c r="I24" s="126">
        <v>11.5</v>
      </c>
      <c r="J24" s="127">
        <f>J43+J32</f>
        <v>11.5</v>
      </c>
    </row>
    <row r="25" spans="1:10" ht="12.75">
      <c r="A25" s="140"/>
      <c r="B25" s="141" t="s">
        <v>120</v>
      </c>
      <c r="C25" s="142"/>
      <c r="D25" s="143"/>
      <c r="E25" s="144"/>
      <c r="F25" s="145"/>
      <c r="G25" s="144"/>
      <c r="H25" s="144"/>
      <c r="I25" s="145"/>
      <c r="J25" s="127"/>
    </row>
    <row r="26" spans="1:10" ht="1.5" customHeight="1">
      <c r="A26" s="146"/>
      <c r="B26" s="147"/>
      <c r="C26" s="148"/>
      <c r="D26" s="149"/>
      <c r="E26" s="150"/>
      <c r="F26" s="151"/>
      <c r="G26" s="150"/>
      <c r="H26" s="150"/>
      <c r="I26" s="151"/>
      <c r="J26" s="127"/>
    </row>
    <row r="27" spans="1:10" ht="12.75">
      <c r="A27" s="128"/>
      <c r="B27" s="129" t="s">
        <v>108</v>
      </c>
      <c r="C27" s="134" t="s">
        <v>116</v>
      </c>
      <c r="D27" s="135" t="s">
        <v>117</v>
      </c>
      <c r="E27" s="136" t="s">
        <v>118</v>
      </c>
      <c r="F27" s="124">
        <v>11.7</v>
      </c>
      <c r="G27" s="136" t="s">
        <v>119</v>
      </c>
      <c r="H27" s="125">
        <v>11.5</v>
      </c>
      <c r="I27" s="124">
        <v>11.5</v>
      </c>
      <c r="J27" s="127">
        <f>J24</f>
        <v>11.5</v>
      </c>
    </row>
    <row r="28" spans="1:10" ht="12.75">
      <c r="A28" s="128"/>
      <c r="B28" s="129" t="s">
        <v>109</v>
      </c>
      <c r="C28" s="134"/>
      <c r="D28" s="135"/>
      <c r="E28" s="136"/>
      <c r="F28" s="124"/>
      <c r="G28" s="136"/>
      <c r="H28" s="125"/>
      <c r="I28" s="124"/>
      <c r="J28" s="127"/>
    </row>
    <row r="29" spans="1:10" ht="12.75">
      <c r="A29" s="128"/>
      <c r="B29" s="129" t="s">
        <v>110</v>
      </c>
      <c r="C29" s="134"/>
      <c r="D29" s="135"/>
      <c r="E29" s="136"/>
      <c r="F29" s="124"/>
      <c r="G29" s="136"/>
      <c r="H29" s="125"/>
      <c r="I29" s="124"/>
      <c r="J29" s="127"/>
    </row>
    <row r="30" spans="1:10" ht="12.75">
      <c r="A30" s="128"/>
      <c r="B30" s="129" t="s">
        <v>111</v>
      </c>
      <c r="C30" s="134"/>
      <c r="D30" s="135"/>
      <c r="E30" s="136"/>
      <c r="F30" s="124"/>
      <c r="G30" s="136"/>
      <c r="H30" s="125"/>
      <c r="I30" s="124"/>
      <c r="J30" s="127"/>
    </row>
    <row r="31" spans="1:10" ht="12.75" customHeight="1" hidden="1">
      <c r="A31" s="128"/>
      <c r="B31" s="129" t="s">
        <v>112</v>
      </c>
      <c r="C31" s="134"/>
      <c r="D31" s="135"/>
      <c r="E31" s="136"/>
      <c r="F31" s="124"/>
      <c r="G31" s="136"/>
      <c r="H31" s="125"/>
      <c r="I31" s="124"/>
      <c r="J31" s="127"/>
    </row>
    <row r="32" spans="1:10" ht="12" customHeight="1">
      <c r="A32" s="119" t="s">
        <v>35</v>
      </c>
      <c r="B32" s="152" t="s">
        <v>121</v>
      </c>
      <c r="C32" s="134"/>
      <c r="D32" s="135"/>
      <c r="E32" s="136"/>
      <c r="F32" s="124"/>
      <c r="G32" s="136"/>
      <c r="H32" s="125"/>
      <c r="I32" s="126"/>
      <c r="J32" s="127">
        <v>0</v>
      </c>
    </row>
    <row r="33" spans="1:10" ht="12.75" customHeight="1" hidden="1">
      <c r="A33" s="128"/>
      <c r="B33" s="129" t="s">
        <v>106</v>
      </c>
      <c r="C33" s="130"/>
      <c r="D33" s="122"/>
      <c r="E33" s="131"/>
      <c r="F33" s="132"/>
      <c r="G33" s="131"/>
      <c r="H33" s="131"/>
      <c r="I33" s="132"/>
      <c r="J33" s="127"/>
    </row>
    <row r="34" spans="1:10" ht="9.75" customHeight="1">
      <c r="A34" s="128"/>
      <c r="B34" s="129" t="s">
        <v>107</v>
      </c>
      <c r="C34" s="130"/>
      <c r="D34" s="122"/>
      <c r="E34" s="131"/>
      <c r="F34" s="132"/>
      <c r="G34" s="131"/>
      <c r="H34" s="131"/>
      <c r="I34" s="132"/>
      <c r="J34" s="127"/>
    </row>
    <row r="35" spans="1:10" ht="12.75">
      <c r="A35" s="128"/>
      <c r="B35" s="129" t="s">
        <v>108</v>
      </c>
      <c r="C35" s="134"/>
      <c r="D35" s="135"/>
      <c r="E35" s="136"/>
      <c r="F35" s="124"/>
      <c r="G35" s="136"/>
      <c r="H35" s="125"/>
      <c r="I35" s="124"/>
      <c r="J35" s="127"/>
    </row>
    <row r="36" spans="1:10" ht="12.75">
      <c r="A36" s="128"/>
      <c r="B36" s="129" t="s">
        <v>109</v>
      </c>
      <c r="C36" s="134"/>
      <c r="D36" s="135"/>
      <c r="E36" s="136"/>
      <c r="F36" s="124"/>
      <c r="G36" s="136"/>
      <c r="H36" s="125"/>
      <c r="I36" s="124"/>
      <c r="J36" s="127"/>
    </row>
    <row r="37" spans="1:10" ht="12.75">
      <c r="A37" s="128"/>
      <c r="B37" s="129" t="s">
        <v>110</v>
      </c>
      <c r="C37" s="134"/>
      <c r="D37" s="135"/>
      <c r="E37" s="136"/>
      <c r="F37" s="124"/>
      <c r="G37" s="136"/>
      <c r="H37" s="125"/>
      <c r="I37" s="124"/>
      <c r="J37" s="127"/>
    </row>
    <row r="38" spans="1:10" ht="12.75">
      <c r="A38" s="128"/>
      <c r="B38" s="129" t="s">
        <v>111</v>
      </c>
      <c r="C38" s="134"/>
      <c r="D38" s="135"/>
      <c r="E38" s="136"/>
      <c r="F38" s="124"/>
      <c r="G38" s="136"/>
      <c r="H38" s="125"/>
      <c r="I38" s="124"/>
      <c r="J38" s="127"/>
    </row>
    <row r="39" spans="1:10" ht="0.75" customHeight="1" hidden="1">
      <c r="A39" s="128"/>
      <c r="B39" s="129" t="s">
        <v>112</v>
      </c>
      <c r="C39" s="134"/>
      <c r="D39" s="135"/>
      <c r="E39" s="136"/>
      <c r="F39" s="124"/>
      <c r="G39" s="136"/>
      <c r="H39" s="125"/>
      <c r="I39" s="124"/>
      <c r="J39" s="127"/>
    </row>
    <row r="40" spans="1:10" ht="12.75">
      <c r="A40" s="128"/>
      <c r="B40" s="153" t="s">
        <v>107</v>
      </c>
      <c r="C40" s="134"/>
      <c r="D40" s="135"/>
      <c r="E40" s="136"/>
      <c r="F40" s="124"/>
      <c r="G40" s="136"/>
      <c r="H40" s="125"/>
      <c r="I40" s="124"/>
      <c r="J40" s="127"/>
    </row>
    <row r="41" spans="1:10" ht="12.75">
      <c r="A41" s="128"/>
      <c r="B41" s="153" t="s">
        <v>122</v>
      </c>
      <c r="C41" s="134"/>
      <c r="D41" s="135"/>
      <c r="E41" s="136"/>
      <c r="F41" s="124"/>
      <c r="G41" s="136"/>
      <c r="H41" s="125"/>
      <c r="I41" s="124"/>
      <c r="J41" s="127"/>
    </row>
    <row r="42" spans="1:10" ht="12.75">
      <c r="A42" s="128"/>
      <c r="B42" s="153" t="s">
        <v>123</v>
      </c>
      <c r="C42" s="134"/>
      <c r="D42" s="135"/>
      <c r="E42" s="136"/>
      <c r="F42" s="124"/>
      <c r="G42" s="136"/>
      <c r="H42" s="125"/>
      <c r="I42" s="124"/>
      <c r="J42" s="127"/>
    </row>
    <row r="43" spans="1:10" ht="24">
      <c r="A43" s="119" t="s">
        <v>37</v>
      </c>
      <c r="B43" s="139" t="s">
        <v>124</v>
      </c>
      <c r="C43" s="154" t="s">
        <v>116</v>
      </c>
      <c r="D43" s="155" t="s">
        <v>117</v>
      </c>
      <c r="E43" s="156" t="s">
        <v>118</v>
      </c>
      <c r="F43" s="124">
        <v>11.7</v>
      </c>
      <c r="G43" s="156" t="s">
        <v>119</v>
      </c>
      <c r="H43" s="125">
        <v>11.5</v>
      </c>
      <c r="I43" s="126">
        <v>11.5</v>
      </c>
      <c r="J43" s="127">
        <f>J70+J51</f>
        <v>11.5</v>
      </c>
    </row>
    <row r="44" spans="1:10" ht="12.75" customHeight="1" hidden="1">
      <c r="A44" s="128"/>
      <c r="B44" s="129" t="s">
        <v>106</v>
      </c>
      <c r="C44" s="130"/>
      <c r="D44" s="122"/>
      <c r="E44" s="131"/>
      <c r="F44" s="132"/>
      <c r="G44" s="131"/>
      <c r="H44" s="131"/>
      <c r="I44" s="132"/>
      <c r="J44" s="127"/>
    </row>
    <row r="45" spans="1:10" ht="10.5" customHeight="1">
      <c r="A45" s="128"/>
      <c r="B45" s="129" t="s">
        <v>107</v>
      </c>
      <c r="C45" s="130"/>
      <c r="D45" s="122"/>
      <c r="E45" s="131"/>
      <c r="F45" s="132"/>
      <c r="G45" s="131"/>
      <c r="H45" s="131"/>
      <c r="I45" s="132"/>
      <c r="J45" s="127"/>
    </row>
    <row r="46" spans="1:10" ht="12.75">
      <c r="A46" s="119"/>
      <c r="B46" s="129" t="s">
        <v>108</v>
      </c>
      <c r="C46" s="154" t="s">
        <v>116</v>
      </c>
      <c r="D46" s="155" t="s">
        <v>117</v>
      </c>
      <c r="E46" s="156" t="s">
        <v>118</v>
      </c>
      <c r="F46" s="124">
        <v>11.7</v>
      </c>
      <c r="G46" s="156" t="s">
        <v>119</v>
      </c>
      <c r="H46" s="125">
        <v>11.5</v>
      </c>
      <c r="I46" s="124">
        <v>11.5</v>
      </c>
      <c r="J46" s="127">
        <f>J43</f>
        <v>11.5</v>
      </c>
    </row>
    <row r="47" spans="1:10" ht="12.75">
      <c r="A47" s="119"/>
      <c r="B47" s="129" t="s">
        <v>109</v>
      </c>
      <c r="C47" s="154"/>
      <c r="D47" s="155"/>
      <c r="E47" s="156"/>
      <c r="F47" s="124"/>
      <c r="G47" s="156"/>
      <c r="H47" s="125"/>
      <c r="I47" s="124"/>
      <c r="J47" s="127"/>
    </row>
    <row r="48" spans="1:10" ht="12.75">
      <c r="A48" s="119"/>
      <c r="B48" s="129" t="s">
        <v>110</v>
      </c>
      <c r="C48" s="154"/>
      <c r="D48" s="155"/>
      <c r="E48" s="156"/>
      <c r="F48" s="124"/>
      <c r="G48" s="156"/>
      <c r="H48" s="125"/>
      <c r="I48" s="124"/>
      <c r="J48" s="127"/>
    </row>
    <row r="49" spans="1:10" ht="12.75">
      <c r="A49" s="119"/>
      <c r="B49" s="129" t="s">
        <v>111</v>
      </c>
      <c r="C49" s="154"/>
      <c r="D49" s="155"/>
      <c r="E49" s="156"/>
      <c r="F49" s="124"/>
      <c r="G49" s="156"/>
      <c r="H49" s="125"/>
      <c r="I49" s="124"/>
      <c r="J49" s="127"/>
    </row>
    <row r="50" spans="1:10" ht="12.75" customHeight="1" hidden="1">
      <c r="A50" s="119"/>
      <c r="B50" s="129" t="s">
        <v>112</v>
      </c>
      <c r="C50" s="154"/>
      <c r="D50" s="155"/>
      <c r="E50" s="156"/>
      <c r="F50" s="124"/>
      <c r="G50" s="156"/>
      <c r="H50" s="125"/>
      <c r="I50" s="124"/>
      <c r="J50" s="127"/>
    </row>
    <row r="51" spans="1:10" ht="27.75" customHeight="1">
      <c r="A51" s="119" t="s">
        <v>39</v>
      </c>
      <c r="B51" s="120" t="s">
        <v>125</v>
      </c>
      <c r="C51" s="121">
        <v>1.5</v>
      </c>
      <c r="D51" s="122">
        <v>1.1</v>
      </c>
      <c r="E51" s="131">
        <v>0.4</v>
      </c>
      <c r="F51" s="124">
        <v>1.3</v>
      </c>
      <c r="G51" s="131">
        <v>0.4352</v>
      </c>
      <c r="H51" s="125">
        <v>1.3</v>
      </c>
      <c r="I51" s="126">
        <v>1.265</v>
      </c>
      <c r="J51" s="127">
        <f>F51</f>
        <v>1.3</v>
      </c>
    </row>
    <row r="52" spans="1:10" ht="0.75" customHeight="1">
      <c r="A52" s="128"/>
      <c r="B52" s="129" t="s">
        <v>106</v>
      </c>
      <c r="C52" s="130"/>
      <c r="D52" s="122"/>
      <c r="E52" s="131"/>
      <c r="F52" s="132"/>
      <c r="G52" s="131"/>
      <c r="H52" s="131"/>
      <c r="I52" s="132"/>
      <c r="J52" s="127"/>
    </row>
    <row r="53" spans="1:10" ht="11.25" customHeight="1">
      <c r="A53" s="128"/>
      <c r="B53" s="129" t="s">
        <v>107</v>
      </c>
      <c r="C53" s="130"/>
      <c r="D53" s="122"/>
      <c r="E53" s="131"/>
      <c r="F53" s="132"/>
      <c r="G53" s="131"/>
      <c r="H53" s="131"/>
      <c r="I53" s="132"/>
      <c r="J53" s="127">
        <v>0</v>
      </c>
    </row>
    <row r="54" spans="1:10" ht="12.75">
      <c r="A54" s="128"/>
      <c r="B54" s="129" t="s">
        <v>108</v>
      </c>
      <c r="C54" s="121"/>
      <c r="D54" s="122"/>
      <c r="E54" s="131"/>
      <c r="F54" s="124"/>
      <c r="G54" s="131"/>
      <c r="H54" s="125"/>
      <c r="I54" s="124"/>
      <c r="J54" s="127">
        <v>0</v>
      </c>
    </row>
    <row r="55" spans="1:10" ht="12.75">
      <c r="A55" s="128"/>
      <c r="B55" s="129" t="s">
        <v>109</v>
      </c>
      <c r="C55" s="121"/>
      <c r="D55" s="122"/>
      <c r="E55" s="131"/>
      <c r="F55" s="124"/>
      <c r="G55" s="131"/>
      <c r="H55" s="125"/>
      <c r="I55" s="124"/>
      <c r="J55" s="127"/>
    </row>
    <row r="56" spans="1:10" ht="12.75">
      <c r="A56" s="128"/>
      <c r="B56" s="129" t="s">
        <v>110</v>
      </c>
      <c r="C56" s="121"/>
      <c r="D56" s="122"/>
      <c r="E56" s="131"/>
      <c r="F56" s="124"/>
      <c r="G56" s="131"/>
      <c r="H56" s="125"/>
      <c r="I56" s="124"/>
      <c r="J56" s="127"/>
    </row>
    <row r="57" spans="1:10" ht="13.5" customHeight="1">
      <c r="A57" s="128"/>
      <c r="B57" s="129" t="s">
        <v>111</v>
      </c>
      <c r="C57" s="121"/>
      <c r="D57" s="122"/>
      <c r="E57" s="131"/>
      <c r="F57" s="124"/>
      <c r="G57" s="131"/>
      <c r="H57" s="125"/>
      <c r="I57" s="124"/>
      <c r="J57" s="127"/>
    </row>
    <row r="58" spans="1:10" ht="12.75" customHeight="1" hidden="1">
      <c r="A58" s="128"/>
      <c r="B58" s="129" t="s">
        <v>112</v>
      </c>
      <c r="C58" s="121"/>
      <c r="D58" s="122"/>
      <c r="E58" s="131"/>
      <c r="F58" s="124"/>
      <c r="G58" s="131"/>
      <c r="H58" s="125"/>
      <c r="I58" s="124"/>
      <c r="J58" s="127"/>
    </row>
    <row r="59" spans="1:10" ht="12.75">
      <c r="A59" s="128"/>
      <c r="B59" s="157" t="s">
        <v>107</v>
      </c>
      <c r="C59" s="158"/>
      <c r="D59" s="159"/>
      <c r="E59" s="125"/>
      <c r="F59" s="124"/>
      <c r="G59" s="125"/>
      <c r="H59" s="125"/>
      <c r="I59" s="124"/>
      <c r="J59" s="127"/>
    </row>
    <row r="60" spans="1:10" ht="11.25" customHeight="1">
      <c r="A60" s="128" t="s">
        <v>126</v>
      </c>
      <c r="B60" s="153" t="s">
        <v>127</v>
      </c>
      <c r="C60" s="160"/>
      <c r="D60" s="135"/>
      <c r="E60" s="136"/>
      <c r="F60" s="124"/>
      <c r="G60" s="136"/>
      <c r="H60" s="125"/>
      <c r="I60" s="124"/>
      <c r="J60" s="127"/>
    </row>
    <row r="61" spans="1:10" ht="14.25" customHeight="1" thickBot="1">
      <c r="A61" s="161" t="s">
        <v>128</v>
      </c>
      <c r="B61" s="162" t="s">
        <v>129</v>
      </c>
      <c r="C61" s="163"/>
      <c r="D61" s="164"/>
      <c r="E61" s="165"/>
      <c r="F61" s="166"/>
      <c r="G61" s="165"/>
      <c r="H61" s="167"/>
      <c r="I61" s="166"/>
      <c r="J61" s="168"/>
    </row>
    <row r="62" spans="1:10" ht="27" customHeight="1" thickBot="1">
      <c r="A62" s="169" t="s">
        <v>41</v>
      </c>
      <c r="B62" s="170" t="s">
        <v>130</v>
      </c>
      <c r="C62" s="171" t="s">
        <v>131</v>
      </c>
      <c r="D62" s="172" t="s">
        <v>132</v>
      </c>
      <c r="E62" s="173"/>
      <c r="F62" s="174">
        <v>0.11</v>
      </c>
      <c r="G62" s="173" t="s">
        <v>133</v>
      </c>
      <c r="H62" s="175">
        <v>0.11</v>
      </c>
      <c r="I62" s="174">
        <v>0.11</v>
      </c>
      <c r="J62" s="176">
        <f>J51/J43</f>
        <v>0.11304347826086956</v>
      </c>
    </row>
    <row r="63" spans="1:10" ht="14.25" customHeight="1">
      <c r="A63" s="177"/>
      <c r="B63" s="178" t="s">
        <v>134</v>
      </c>
      <c r="C63" s="179"/>
      <c r="D63" s="180"/>
      <c r="E63" s="181"/>
      <c r="F63" s="182"/>
      <c r="G63" s="181"/>
      <c r="H63" s="181"/>
      <c r="I63" s="182"/>
      <c r="J63" s="183"/>
    </row>
    <row r="64" spans="1:10" ht="1.5" customHeight="1" hidden="1">
      <c r="A64" s="146"/>
      <c r="B64" s="147"/>
      <c r="C64" s="148"/>
      <c r="D64" s="149"/>
      <c r="E64" s="150"/>
      <c r="F64" s="151"/>
      <c r="G64" s="150"/>
      <c r="H64" s="150"/>
      <c r="I64" s="151"/>
      <c r="J64" s="184"/>
    </row>
    <row r="65" spans="1:10" ht="12.75">
      <c r="A65" s="185"/>
      <c r="B65" s="186" t="s">
        <v>108</v>
      </c>
      <c r="C65" s="187"/>
      <c r="D65" s="188"/>
      <c r="E65" s="189"/>
      <c r="F65" s="190"/>
      <c r="G65" s="189"/>
      <c r="H65" s="191"/>
      <c r="I65" s="190"/>
      <c r="J65" s="192"/>
    </row>
    <row r="66" spans="1:10" ht="12.75">
      <c r="A66" s="128"/>
      <c r="B66" s="129" t="s">
        <v>109</v>
      </c>
      <c r="C66" s="193"/>
      <c r="D66" s="155"/>
      <c r="E66" s="156"/>
      <c r="F66" s="124"/>
      <c r="G66" s="156"/>
      <c r="H66" s="125"/>
      <c r="I66" s="124"/>
      <c r="J66" s="127"/>
    </row>
    <row r="67" spans="1:10" ht="12.75">
      <c r="A67" s="128"/>
      <c r="B67" s="129" t="s">
        <v>110</v>
      </c>
      <c r="C67" s="193"/>
      <c r="D67" s="155"/>
      <c r="E67" s="156"/>
      <c r="F67" s="124"/>
      <c r="G67" s="156"/>
      <c r="H67" s="125"/>
      <c r="I67" s="124"/>
      <c r="J67" s="127"/>
    </row>
    <row r="68" spans="1:10" ht="13.5" thickBot="1">
      <c r="A68" s="128"/>
      <c r="B68" s="129" t="s">
        <v>111</v>
      </c>
      <c r="C68" s="193"/>
      <c r="D68" s="155"/>
      <c r="E68" s="156"/>
      <c r="F68" s="124"/>
      <c r="G68" s="156"/>
      <c r="H68" s="125"/>
      <c r="I68" s="124"/>
      <c r="J68" s="127"/>
    </row>
    <row r="69" spans="1:10" ht="13.5" customHeight="1" hidden="1">
      <c r="A69" s="161"/>
      <c r="B69" s="194" t="s">
        <v>112</v>
      </c>
      <c r="C69" s="195"/>
      <c r="D69" s="196"/>
      <c r="E69" s="197"/>
      <c r="F69" s="166"/>
      <c r="G69" s="197"/>
      <c r="H69" s="167"/>
      <c r="I69" s="166"/>
      <c r="J69" s="168"/>
    </row>
    <row r="70" spans="1:10" ht="24" customHeight="1" thickBot="1">
      <c r="A70" s="198" t="s">
        <v>49</v>
      </c>
      <c r="B70" s="170" t="s">
        <v>135</v>
      </c>
      <c r="C70" s="171" t="s">
        <v>136</v>
      </c>
      <c r="D70" s="172" t="s">
        <v>137</v>
      </c>
      <c r="E70" s="173"/>
      <c r="F70" s="199">
        <v>10.4</v>
      </c>
      <c r="G70" s="173" t="s">
        <v>138</v>
      </c>
      <c r="H70" s="200">
        <v>10.2</v>
      </c>
      <c r="I70" s="199">
        <v>10.235</v>
      </c>
      <c r="J70" s="201">
        <f>'[1]Т2.1'!N7</f>
        <v>10.2</v>
      </c>
    </row>
    <row r="71" spans="1:10" ht="12.75" customHeight="1" hidden="1">
      <c r="A71" s="202"/>
      <c r="B71" s="186" t="s">
        <v>139</v>
      </c>
      <c r="C71" s="203"/>
      <c r="D71" s="204"/>
      <c r="E71" s="191"/>
      <c r="F71" s="190"/>
      <c r="G71" s="191"/>
      <c r="H71" s="191"/>
      <c r="I71" s="190"/>
      <c r="J71" s="192"/>
    </row>
    <row r="72" spans="1:10" ht="11.25" customHeight="1">
      <c r="A72" s="205"/>
      <c r="B72" s="129" t="s">
        <v>107</v>
      </c>
      <c r="C72" s="158"/>
      <c r="D72" s="159"/>
      <c r="E72" s="125"/>
      <c r="F72" s="124"/>
      <c r="G72" s="125"/>
      <c r="H72" s="125"/>
      <c r="I72" s="124"/>
      <c r="J72" s="206">
        <f>I72</f>
        <v>0</v>
      </c>
    </row>
    <row r="73" spans="1:10" ht="12.75">
      <c r="A73" s="205"/>
      <c r="B73" s="129" t="s">
        <v>108</v>
      </c>
      <c r="C73" s="158"/>
      <c r="D73" s="159"/>
      <c r="E73" s="125"/>
      <c r="F73" s="124">
        <v>10.4</v>
      </c>
      <c r="G73" s="125"/>
      <c r="H73" s="125"/>
      <c r="I73" s="124"/>
      <c r="J73" s="206">
        <v>10.2</v>
      </c>
    </row>
    <row r="74" spans="1:10" ht="12.75">
      <c r="A74" s="205"/>
      <c r="B74" s="129" t="s">
        <v>109</v>
      </c>
      <c r="C74" s="158"/>
      <c r="D74" s="159"/>
      <c r="E74" s="125"/>
      <c r="F74" s="124"/>
      <c r="G74" s="125"/>
      <c r="H74" s="125"/>
      <c r="I74" s="124"/>
      <c r="J74" s="127"/>
    </row>
    <row r="75" spans="1:10" ht="12.75">
      <c r="A75" s="205"/>
      <c r="B75" s="129" t="s">
        <v>110</v>
      </c>
      <c r="C75" s="158"/>
      <c r="D75" s="159"/>
      <c r="E75" s="125"/>
      <c r="F75" s="124"/>
      <c r="G75" s="125"/>
      <c r="H75" s="125"/>
      <c r="I75" s="124"/>
      <c r="J75" s="127"/>
    </row>
    <row r="76" spans="1:10" ht="13.5" customHeight="1" thickBot="1">
      <c r="A76" s="207"/>
      <c r="B76" s="129" t="s">
        <v>111</v>
      </c>
      <c r="C76" s="208"/>
      <c r="D76" s="209"/>
      <c r="E76" s="210"/>
      <c r="F76" s="211"/>
      <c r="G76" s="210"/>
      <c r="H76" s="210"/>
      <c r="I76" s="211"/>
      <c r="J76" s="127"/>
    </row>
    <row r="77" spans="1:9" ht="12.75" hidden="1">
      <c r="A77" s="212"/>
      <c r="B77" s="213" t="s">
        <v>112</v>
      </c>
      <c r="C77" s="212"/>
      <c r="D77" s="212"/>
      <c r="E77" s="212"/>
      <c r="F77" s="212"/>
      <c r="G77" s="212"/>
      <c r="H77" s="212"/>
      <c r="I77" s="212"/>
    </row>
    <row r="78" spans="1:9" ht="5.25" customHeight="1">
      <c r="A78" s="118"/>
      <c r="B78" s="214"/>
      <c r="C78" s="118"/>
      <c r="D78" s="118"/>
      <c r="E78" s="118"/>
      <c r="F78" s="118"/>
      <c r="G78" s="118"/>
      <c r="H78" s="118"/>
      <c r="I78" s="215"/>
    </row>
    <row r="79" spans="1:9" ht="12.75">
      <c r="A79" s="118"/>
      <c r="B79" s="118"/>
      <c r="C79" s="118"/>
      <c r="D79" s="118"/>
      <c r="E79" s="118"/>
      <c r="F79" s="118"/>
      <c r="G79" s="118"/>
      <c r="H79" s="118"/>
      <c r="I79" s="118"/>
    </row>
    <row r="80" spans="1:9" ht="12.75">
      <c r="A80" s="118"/>
      <c r="B80" s="80"/>
      <c r="C80" s="80"/>
      <c r="D80" s="80"/>
      <c r="E80" s="80"/>
      <c r="F80" s="80"/>
      <c r="G80" s="80"/>
      <c r="H80" s="118"/>
      <c r="I80" s="118"/>
    </row>
    <row r="81" spans="1:9" ht="12.75">
      <c r="A81" s="118"/>
      <c r="B81" s="216"/>
      <c r="C81" s="216"/>
      <c r="D81" s="216"/>
      <c r="E81" s="216"/>
      <c r="F81" s="216"/>
      <c r="G81" s="216"/>
      <c r="H81" s="118"/>
      <c r="I81" s="118"/>
    </row>
    <row r="82" spans="1:9" ht="12.75">
      <c r="A82" s="118"/>
      <c r="B82" s="80"/>
      <c r="C82" s="80"/>
      <c r="D82" s="80"/>
      <c r="E82" s="80"/>
      <c r="F82" s="80"/>
      <c r="G82" s="80"/>
      <c r="H82" s="118"/>
      <c r="I82" s="118"/>
    </row>
    <row r="83" spans="1:9" ht="12.75">
      <c r="A83" s="118"/>
      <c r="B83" s="217"/>
      <c r="C83" s="118"/>
      <c r="D83" s="118"/>
      <c r="E83" s="118"/>
      <c r="F83" s="118"/>
      <c r="G83" s="118"/>
      <c r="H83" s="118"/>
      <c r="I83" s="118"/>
    </row>
    <row r="84" spans="1:9" ht="12.75">
      <c r="A84" s="118"/>
      <c r="B84" s="118"/>
      <c r="C84" s="118"/>
      <c r="D84" s="118"/>
      <c r="E84" s="118"/>
      <c r="F84" s="118"/>
      <c r="G84" s="118"/>
      <c r="H84" s="118"/>
      <c r="I84" s="118"/>
    </row>
    <row r="85" spans="1:9" ht="12.75">
      <c r="A85" s="118"/>
      <c r="B85" s="118"/>
      <c r="C85" s="118"/>
      <c r="D85" s="118"/>
      <c r="E85" s="118"/>
      <c r="F85" s="118"/>
      <c r="G85" s="118"/>
      <c r="H85" s="118"/>
      <c r="I85" s="118"/>
    </row>
    <row r="86" spans="1:9" ht="12.75">
      <c r="A86" s="118"/>
      <c r="B86" s="118"/>
      <c r="C86" s="118"/>
      <c r="D86" s="118"/>
      <c r="E86" s="118"/>
      <c r="F86" s="118"/>
      <c r="G86" s="118"/>
      <c r="H86" s="118"/>
      <c r="I86" s="118"/>
    </row>
    <row r="87" spans="1:9" ht="12.75">
      <c r="A87" s="118"/>
      <c r="B87" s="118"/>
      <c r="C87" s="118"/>
      <c r="D87" s="118"/>
      <c r="E87" s="118"/>
      <c r="F87" s="118"/>
      <c r="G87" s="118"/>
      <c r="H87" s="118"/>
      <c r="I87" s="118"/>
    </row>
    <row r="88" spans="1:9" ht="12.75">
      <c r="A88" s="118"/>
      <c r="B88" s="118"/>
      <c r="C88" s="118"/>
      <c r="D88" s="118"/>
      <c r="E88" s="118"/>
      <c r="F88" s="118"/>
      <c r="G88" s="118"/>
      <c r="H88" s="118"/>
      <c r="I88" s="118"/>
    </row>
  </sheetData>
  <mergeCells count="28">
    <mergeCell ref="I63:I64"/>
    <mergeCell ref="B81:G81"/>
    <mergeCell ref="E63:E64"/>
    <mergeCell ref="F63:F64"/>
    <mergeCell ref="G63:G64"/>
    <mergeCell ref="H63:H64"/>
    <mergeCell ref="A63:A64"/>
    <mergeCell ref="B63:B64"/>
    <mergeCell ref="C63:C64"/>
    <mergeCell ref="D63:D64"/>
    <mergeCell ref="J4:J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1:I1"/>
    <mergeCell ref="A2:I2"/>
    <mergeCell ref="H3:I3"/>
    <mergeCell ref="A4:A5"/>
    <mergeCell ref="B4:B5"/>
    <mergeCell ref="C4:E4"/>
    <mergeCell ref="F4:H4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2010-12-09T07:10:58Z</dcterms:created>
  <dcterms:modified xsi:type="dcterms:W3CDTF">2010-12-09T07:11:40Z</dcterms:modified>
  <cp:category/>
  <cp:version/>
  <cp:contentType/>
  <cp:contentStatus/>
</cp:coreProperties>
</file>